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ldrich.skrabal\Documents\SKRABAL\Dotace\MSK - Rozvoj venkova\2025\Veřejná zakázka\Rozpočet\"/>
    </mc:Choice>
  </mc:AlternateContent>
  <xr:revisionPtr revIDLastSave="0" documentId="13_ncr:1_{7EA5A5C1-E546-4461-9CDB-30DF237DDE6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 09 SO 09 Pol" sheetId="14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 09 SO 09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Naklady'!$A$1:$Y$23</definedName>
    <definedName name="_xlnm.Print_Area" localSheetId="4">'SO 09 SO 09 Pol'!$A$1:$Y$97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M9" i="14" s="1"/>
  <c r="I9" i="14"/>
  <c r="K9" i="14"/>
  <c r="K8" i="14" s="1"/>
  <c r="O9" i="14"/>
  <c r="Q9" i="14"/>
  <c r="V9" i="14"/>
  <c r="G11" i="14"/>
  <c r="M11" i="14" s="1"/>
  <c r="I11" i="14"/>
  <c r="K11" i="14"/>
  <c r="O11" i="14"/>
  <c r="Q11" i="14"/>
  <c r="V11" i="14"/>
  <c r="G13" i="14"/>
  <c r="M13" i="14" s="1"/>
  <c r="I13" i="14"/>
  <c r="K13" i="14"/>
  <c r="O13" i="14"/>
  <c r="Q13" i="14"/>
  <c r="V13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8" i="14"/>
  <c r="M18" i="14" s="1"/>
  <c r="I18" i="14"/>
  <c r="K18" i="14"/>
  <c r="O18" i="14"/>
  <c r="Q18" i="14"/>
  <c r="V18" i="14"/>
  <c r="V19" i="14"/>
  <c r="G20" i="14"/>
  <c r="G19" i="14" s="1"/>
  <c r="I52" i="1" s="1"/>
  <c r="I20" i="14"/>
  <c r="I19" i="14" s="1"/>
  <c r="K20" i="14"/>
  <c r="K19" i="14" s="1"/>
  <c r="O20" i="14"/>
  <c r="O19" i="14" s="1"/>
  <c r="Q20" i="14"/>
  <c r="Q19" i="14" s="1"/>
  <c r="V20" i="14"/>
  <c r="G23" i="14"/>
  <c r="G22" i="14" s="1"/>
  <c r="I53" i="1" s="1"/>
  <c r="I23" i="14"/>
  <c r="I22" i="14" s="1"/>
  <c r="K23" i="14"/>
  <c r="O23" i="14"/>
  <c r="Q23" i="14"/>
  <c r="V23" i="14"/>
  <c r="G25" i="14"/>
  <c r="I25" i="14"/>
  <c r="K25" i="14"/>
  <c r="M25" i="14"/>
  <c r="O25" i="14"/>
  <c r="O22" i="14" s="1"/>
  <c r="Q25" i="14"/>
  <c r="V25" i="14"/>
  <c r="G28" i="14"/>
  <c r="I54" i="1" s="1"/>
  <c r="G29" i="14"/>
  <c r="M29" i="14" s="1"/>
  <c r="I29" i="14"/>
  <c r="I28" i="14" s="1"/>
  <c r="K29" i="14"/>
  <c r="O29" i="14"/>
  <c r="Q29" i="14"/>
  <c r="V29" i="14"/>
  <c r="V28" i="14" s="1"/>
  <c r="G31" i="14"/>
  <c r="M31" i="14" s="1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G34" i="14"/>
  <c r="M34" i="14" s="1"/>
  <c r="M33" i="14" s="1"/>
  <c r="I34" i="14"/>
  <c r="I33" i="14" s="1"/>
  <c r="K34" i="14"/>
  <c r="K33" i="14" s="1"/>
  <c r="O34" i="14"/>
  <c r="O33" i="14" s="1"/>
  <c r="Q34" i="14"/>
  <c r="Q33" i="14" s="1"/>
  <c r="V34" i="14"/>
  <c r="V33" i="14" s="1"/>
  <c r="G36" i="14"/>
  <c r="M36" i="14" s="1"/>
  <c r="I36" i="14"/>
  <c r="K36" i="14"/>
  <c r="O36" i="14"/>
  <c r="Q36" i="14"/>
  <c r="Q35" i="14" s="1"/>
  <c r="V36" i="14"/>
  <c r="G37" i="14"/>
  <c r="G35" i="14" s="1"/>
  <c r="I56" i="1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K45" i="14"/>
  <c r="G46" i="14"/>
  <c r="M46" i="14" s="1"/>
  <c r="I46" i="14"/>
  <c r="K46" i="14"/>
  <c r="O46" i="14"/>
  <c r="Q46" i="14"/>
  <c r="V46" i="14"/>
  <c r="G47" i="14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M49" i="14" s="1"/>
  <c r="I49" i="14"/>
  <c r="K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3" i="14"/>
  <c r="M53" i="14" s="1"/>
  <c r="I53" i="14"/>
  <c r="K53" i="14"/>
  <c r="O53" i="14"/>
  <c r="Q53" i="14"/>
  <c r="V53" i="14"/>
  <c r="G54" i="14"/>
  <c r="M54" i="14" s="1"/>
  <c r="I54" i="14"/>
  <c r="I52" i="14" s="1"/>
  <c r="K54" i="14"/>
  <c r="O54" i="14"/>
  <c r="Q54" i="14"/>
  <c r="V54" i="14"/>
  <c r="G55" i="14"/>
  <c r="M55" i="14" s="1"/>
  <c r="I55" i="14"/>
  <c r="K55" i="14"/>
  <c r="O55" i="14"/>
  <c r="Q55" i="14"/>
  <c r="V55" i="14"/>
  <c r="G62" i="14"/>
  <c r="M62" i="14" s="1"/>
  <c r="I62" i="14"/>
  <c r="K62" i="14"/>
  <c r="O62" i="14"/>
  <c r="Q62" i="14"/>
  <c r="V62" i="14"/>
  <c r="G69" i="14"/>
  <c r="M69" i="14" s="1"/>
  <c r="I69" i="14"/>
  <c r="K69" i="14"/>
  <c r="O69" i="14"/>
  <c r="Q69" i="14"/>
  <c r="V69" i="14"/>
  <c r="G70" i="14"/>
  <c r="M70" i="14" s="1"/>
  <c r="I70" i="14"/>
  <c r="K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3" i="14"/>
  <c r="M73" i="14" s="1"/>
  <c r="I73" i="14"/>
  <c r="K73" i="14"/>
  <c r="O73" i="14"/>
  <c r="Q73" i="14"/>
  <c r="V73" i="14"/>
  <c r="G75" i="14"/>
  <c r="M75" i="14" s="1"/>
  <c r="I75" i="14"/>
  <c r="K75" i="14"/>
  <c r="O75" i="14"/>
  <c r="Q75" i="14"/>
  <c r="V75" i="14"/>
  <c r="G76" i="14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G79" i="14"/>
  <c r="M79" i="14" s="1"/>
  <c r="I79" i="14"/>
  <c r="K79" i="14"/>
  <c r="O79" i="14"/>
  <c r="Q79" i="14"/>
  <c r="V79" i="14"/>
  <c r="G80" i="14"/>
  <c r="M80" i="14" s="1"/>
  <c r="I80" i="14"/>
  <c r="K80" i="14"/>
  <c r="O80" i="14"/>
  <c r="Q80" i="14"/>
  <c r="V80" i="14"/>
  <c r="G81" i="14"/>
  <c r="M81" i="14" s="1"/>
  <c r="I81" i="14"/>
  <c r="K81" i="14"/>
  <c r="O81" i="14"/>
  <c r="Q81" i="14"/>
  <c r="V81" i="14"/>
  <c r="G82" i="14"/>
  <c r="M82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I61" i="1" s="1"/>
  <c r="I20" i="1" s="1"/>
  <c r="O84" i="14"/>
  <c r="Q84" i="14"/>
  <c r="G85" i="14"/>
  <c r="M85" i="14" s="1"/>
  <c r="M84" i="14" s="1"/>
  <c r="I85" i="14"/>
  <c r="I84" i="14" s="1"/>
  <c r="K85" i="14"/>
  <c r="K84" i="14" s="1"/>
  <c r="O85" i="14"/>
  <c r="Q85" i="14"/>
  <c r="V85" i="14"/>
  <c r="V84" i="14" s="1"/>
  <c r="AE87" i="14"/>
  <c r="F43" i="1" s="1"/>
  <c r="BA10" i="12"/>
  <c r="G9" i="12"/>
  <c r="M9" i="12" s="1"/>
  <c r="I9" i="12"/>
  <c r="K9" i="12"/>
  <c r="K8" i="12" s="1"/>
  <c r="O9" i="12"/>
  <c r="Q9" i="12"/>
  <c r="V9" i="12"/>
  <c r="G11" i="12"/>
  <c r="G8" i="12" s="1"/>
  <c r="I11" i="12"/>
  <c r="K11" i="12"/>
  <c r="M11" i="12"/>
  <c r="O11" i="12"/>
  <c r="Q11" i="12"/>
  <c r="V11" i="12"/>
  <c r="V8" i="12" s="1"/>
  <c r="AE13" i="12"/>
  <c r="F40" i="1" s="1"/>
  <c r="AF13" i="12"/>
  <c r="G41" i="1" s="1"/>
  <c r="J28" i="1"/>
  <c r="J26" i="1"/>
  <c r="G38" i="1"/>
  <c r="F38" i="1"/>
  <c r="J23" i="1"/>
  <c r="J24" i="1"/>
  <c r="J25" i="1"/>
  <c r="J27" i="1"/>
  <c r="E24" i="1"/>
  <c r="E26" i="1"/>
  <c r="M8" i="12" l="1"/>
  <c r="M37" i="14"/>
  <c r="M28" i="14"/>
  <c r="F39" i="1"/>
  <c r="I60" i="1"/>
  <c r="I19" i="1" s="1"/>
  <c r="G13" i="12"/>
  <c r="Q52" i="14"/>
  <c r="G40" i="1"/>
  <c r="H40" i="1" s="1"/>
  <c r="I40" i="1" s="1"/>
  <c r="I8" i="12"/>
  <c r="K74" i="14"/>
  <c r="I74" i="14"/>
  <c r="V45" i="14"/>
  <c r="O45" i="14"/>
  <c r="M35" i="14"/>
  <c r="Q28" i="14"/>
  <c r="V22" i="14"/>
  <c r="Q22" i="14"/>
  <c r="V8" i="14"/>
  <c r="F41" i="1"/>
  <c r="H41" i="1" s="1"/>
  <c r="I41" i="1" s="1"/>
  <c r="O74" i="14"/>
  <c r="Q45" i="14"/>
  <c r="V35" i="14"/>
  <c r="I35" i="14"/>
  <c r="O28" i="14"/>
  <c r="M20" i="14"/>
  <c r="M19" i="14" s="1"/>
  <c r="Q8" i="14"/>
  <c r="G74" i="14"/>
  <c r="I59" i="1" s="1"/>
  <c r="O52" i="14"/>
  <c r="I45" i="14"/>
  <c r="M23" i="14"/>
  <c r="M22" i="14" s="1"/>
  <c r="O8" i="14"/>
  <c r="V74" i="14"/>
  <c r="K52" i="14"/>
  <c r="K28" i="14"/>
  <c r="K22" i="14"/>
  <c r="Q74" i="14"/>
  <c r="Q8" i="12"/>
  <c r="I8" i="14"/>
  <c r="AF87" i="14"/>
  <c r="G43" i="1" s="1"/>
  <c r="H43" i="1" s="1"/>
  <c r="I43" i="1" s="1"/>
  <c r="O8" i="12"/>
  <c r="V52" i="14"/>
  <c r="O35" i="14"/>
  <c r="K35" i="14"/>
  <c r="G8" i="14"/>
  <c r="I51" i="1" s="1"/>
  <c r="F42" i="1"/>
  <c r="I18" i="1"/>
  <c r="M8" i="14"/>
  <c r="M52" i="14"/>
  <c r="M47" i="14"/>
  <c r="M45" i="14" s="1"/>
  <c r="M76" i="14"/>
  <c r="M74" i="14" s="1"/>
  <c r="G52" i="14"/>
  <c r="G45" i="14"/>
  <c r="I57" i="1" s="1"/>
  <c r="G33" i="14"/>
  <c r="I55" i="1" s="1"/>
  <c r="G42" i="1" l="1"/>
  <c r="H42" i="1" s="1"/>
  <c r="I42" i="1" s="1"/>
  <c r="G39" i="1"/>
  <c r="G44" i="1" s="1"/>
  <c r="G25" i="1" s="1"/>
  <c r="A25" i="1" s="1"/>
  <c r="A26" i="1" s="1"/>
  <c r="I16" i="1"/>
  <c r="G87" i="14"/>
  <c r="I58" i="1"/>
  <c r="F44" i="1"/>
  <c r="J43" i="1"/>
  <c r="J40" i="1"/>
  <c r="J41" i="1"/>
  <c r="J42" i="1"/>
  <c r="J39" i="1"/>
  <c r="H39" i="1" l="1"/>
  <c r="I39" i="1" s="1"/>
  <c r="I44" i="1" s="1"/>
  <c r="G26" i="1"/>
  <c r="J44" i="1"/>
  <c r="G28" i="1"/>
  <c r="G23" i="1"/>
  <c r="A23" i="1" s="1"/>
  <c r="A24" i="1" s="1"/>
  <c r="I17" i="1"/>
  <c r="I21" i="1" s="1"/>
  <c r="I62" i="1"/>
  <c r="H44" i="1" l="1"/>
  <c r="G24" i="1"/>
  <c r="A27" i="1" s="1"/>
  <c r="G29" i="1" s="1"/>
  <c r="G27" i="1" s="1"/>
  <c r="J61" i="1"/>
  <c r="J53" i="1"/>
  <c r="J57" i="1"/>
  <c r="J54" i="1"/>
  <c r="J52" i="1"/>
  <c r="J55" i="1"/>
  <c r="J58" i="1"/>
  <c r="J56" i="1"/>
  <c r="J59" i="1"/>
  <c r="J51" i="1"/>
  <c r="J60" i="1"/>
  <c r="A29" i="1" l="1"/>
  <c r="J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<sst xmlns="http://schemas.openxmlformats.org/spreadsheetml/2006/main" count="689" uniqueCount="249">
  <si>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</si>
  <si>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</si>
  <si>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</si>
  <si>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</si>
  <si>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</si>
  <si>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</si>
  <si>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</si>
  <si>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</si>
  <si>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</si>
  <si>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</si>
  <si>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</si>
  <si>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</si>
  <si>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</si>
  <si>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</si>
  <si>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</si>
  <si>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</si>
  <si>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</si>
  <si>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</si>
  <si>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</si>
  <si>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</si>
  <si>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</si>
  <si>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</si>
  <si>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</si>
  <si>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</si>
  <si>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</si>
  <si>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</si>
  <si>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</si>
  <si>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</si>
  <si>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</si>
  <si>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</si>
  <si>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</si>
  <si>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</si>
  <si>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</si>
  <si>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</si>
  <si>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</si>
  <si>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</si>
  <si>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</si>
  <si>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</si>
  <si>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</si>
  <si>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</si>
  <si>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</si>
  <si>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</si>
  <si>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</si>
  <si>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Š20-2022</t>
  </si>
  <si>
    <t>Obnova národního sadu ve Štramberku</t>
  </si>
  <si>
    <t>Stavba</t>
  </si>
  <si>
    <t>00</t>
  </si>
  <si>
    <t>Vedlejší a ostatní náklady</t>
  </si>
  <si>
    <t>SO 09</t>
  </si>
  <si>
    <t>Dětské hřiště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</si>
  <si>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</si>
  <si>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</si>
  <si>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</si>
  <si>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</si>
  <si>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</si>
  <si>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</si>
  <si>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</si>
  <si>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</si>
  <si>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</si>
  <si>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</si>
  <si>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</si>
  <si>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</si>
  <si>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99</t>
  </si>
  <si>
    <t>Staveništní přesun hmot</t>
  </si>
  <si>
    <t>38-1</t>
  </si>
  <si>
    <t>Interaktivní prvky</t>
  </si>
  <si>
    <t>38-2</t>
  </si>
  <si>
    <t>Balanční prvky z umělého kamene</t>
  </si>
  <si>
    <t>38-3</t>
  </si>
  <si>
    <t>Herní prvky z akátu</t>
  </si>
  <si>
    <t>38-4</t>
  </si>
  <si>
    <t>Lanové prvky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</si>
  <si>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</si>
  <si>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</si>
  <si>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</si>
  <si>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</si>
  <si>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</si>
  <si>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</si>
  <si>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</si>
  <si>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</si>
  <si>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</si>
  <si>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</si>
  <si>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</si>
  <si>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</si>
  <si>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</si>
  <si>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</si>
  <si>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</si>
  <si>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</si>
  <si>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</si>
  <si>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</si>
  <si>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</si>
  <si>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</si>
  <si>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</si>
  <si>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</si>
  <si>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</si>
  <si>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</si>
  <si>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</si>
  <si>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</si>
  <si>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</si>
  <si>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</si>
  <si>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</si>
  <si>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</si>
  <si>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</si>
  <si>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005111021R</t>
  </si>
  <si>
    <t>Vytyčení inženýrských sítí</t>
  </si>
  <si>
    <t>Soubor</t>
  </si>
  <si>
    <t>RTS 22/ II</t>
  </si>
  <si>
    <t>Indiv</t>
  </si>
  <si>
    <t>VRN</t>
  </si>
  <si>
    <t>Běžná</t>
  </si>
  <si>
    <t>POL99_8</t>
  </si>
  <si>
    <t>Zaměření a vytýčení stávajících inženýrských sítí v místě stavby z hlediska jejich ochrany při provádění stavby.</t>
  </si>
  <si>
    <t>POP</t>
  </si>
  <si>
    <t>005111020R</t>
  </si>
  <si>
    <t>Vytyčení herních prrvků a mobiliáře</t>
  </si>
  <si>
    <t>SUM</t>
  </si>
  <si>
    <t>Poznámky uchazeče k zadání</t>
  </si>
  <si>
    <t>POPUZIV</t>
  </si>
  <si>
    <t>END</t>
  </si>
  <si>
    <t>m3</t>
  </si>
  <si>
    <t>Práce</t>
  </si>
  <si>
    <t>POL1_</t>
  </si>
  <si>
    <t>VV</t>
  </si>
  <si>
    <t>m</t>
  </si>
  <si>
    <t>998222011R00</t>
  </si>
  <si>
    <t>Přesun hmot</t>
  </si>
  <si>
    <t>t</t>
  </si>
  <si>
    <t>POL7_</t>
  </si>
  <si>
    <t>kus</t>
  </si>
  <si>
    <t>Vlastní</t>
  </si>
  <si>
    <t>38-1-005.RXX</t>
  </si>
  <si>
    <t>soub</t>
  </si>
  <si>
    <t>122101101R00</t>
  </si>
  <si>
    <t>Odkopávky nezapažené v hor. 2 do 100 m3</t>
  </si>
  <si>
    <t>dopadová plocha : 87*0,3</t>
  </si>
  <si>
    <t>139601102R00</t>
  </si>
  <si>
    <t>Ruční výkop jam, rýh a šachet v hornině tř. 3</t>
  </si>
  <si>
    <t>pro balanční prvky : 0,32</t>
  </si>
  <si>
    <t>162201102R00</t>
  </si>
  <si>
    <t>Vodorovné přemístění výkopku z hor.1-4 do 50 m</t>
  </si>
  <si>
    <t>přesun z výkopu dopadové plochy pro průlezku Mamut : 26</t>
  </si>
  <si>
    <t>171102111R00</t>
  </si>
  <si>
    <t>Uložení sypaniny do násypů</t>
  </si>
  <si>
    <t>181006112R00</t>
  </si>
  <si>
    <t>Rozprostření zemin v rov./sklonu 1:5, tl. do 15 cm</t>
  </si>
  <si>
    <t>m2</t>
  </si>
  <si>
    <t>0,32/0,15</t>
  </si>
  <si>
    <t>181201111R00</t>
  </si>
  <si>
    <t>Úprava pláně na násypech se zhutněním - ručně</t>
  </si>
  <si>
    <t>275313711R00</t>
  </si>
  <si>
    <t>Beton základových kcí</t>
  </si>
  <si>
    <t>4-001.RXX</t>
  </si>
  <si>
    <t>D+M dusaný beton se štramberským vápencem (barva šedobílá)</t>
  </si>
  <si>
    <t>pro balanční prvky : 0,7</t>
  </si>
  <si>
    <t>4-002.RXX</t>
  </si>
  <si>
    <t>D+M armatury nerez pr. 10 mm</t>
  </si>
  <si>
    <t>pro balanční prvky : 0,25*16</t>
  </si>
  <si>
    <t>0,6*4</t>
  </si>
  <si>
    <t>564581111R00</t>
  </si>
  <si>
    <t>Zřízení podsypu/podkladu z oblázků tl. 30 cm</t>
  </si>
  <si>
    <t>dopadová plocha : 87</t>
  </si>
  <si>
    <t>5-001.RXX</t>
  </si>
  <si>
    <t>D+M terénní schody - akátová kulatina pr. 18 cm dl. 0,8 m vč. úpravy podkladu</t>
  </si>
  <si>
    <t>58333665R</t>
  </si>
  <si>
    <t>Oblázky fr.4-8 mm</t>
  </si>
  <si>
    <t>SPCM</t>
  </si>
  <si>
    <t>Specifikace</t>
  </si>
  <si>
    <t>POL3_</t>
  </si>
  <si>
    <t>Přesun hmot, pozemní komunikace, kryt z kameniva</t>
  </si>
  <si>
    <t>38-1-001a.RXX</t>
  </si>
  <si>
    <t>Dodávka kuličkolam 2 kola</t>
  </si>
  <si>
    <t>38-1-001b.RXX</t>
  </si>
  <si>
    <t>Montáž kuličkolam 2 kola do země</t>
  </si>
  <si>
    <t>38-1-002a.RXX</t>
  </si>
  <si>
    <t>Dodávka pexeso</t>
  </si>
  <si>
    <t>38-1-002b.RXX</t>
  </si>
  <si>
    <t>Montáž pexeso do země</t>
  </si>
  <si>
    <t>38-1-003a.RXX</t>
  </si>
  <si>
    <t>Dodávka tabule "Zajímavosti Štramberka" vč. rámu z borovice, profil 100/80mm, 140x120cm</t>
  </si>
  <si>
    <t>38-1-003b.RXX</t>
  </si>
  <si>
    <t>Montáž tabule "Zajímavosti Štramberka" na oplocení</t>
  </si>
  <si>
    <t>38-1-004a.RXX</t>
  </si>
  <si>
    <t>Dodávka kreslící tabule v dřevěném rámu 250x125 cm, rám z borovice, profil 100/80mm, 270x145cm</t>
  </si>
  <si>
    <t>38-1-004b.RXX</t>
  </si>
  <si>
    <t>Montáž kreslící tabule v dřevěném rámu 250x125 cm na oplocení</t>
  </si>
  <si>
    <t>Doprava interaktivních prvků</t>
  </si>
  <si>
    <t>38-2-001.RXX</t>
  </si>
  <si>
    <t>D+M balančního prvku z umělého kamene "A"</t>
  </si>
  <si>
    <t>38-2-002.RXX</t>
  </si>
  <si>
    <t>D+M balančního prvku z umělého kamene "B"</t>
  </si>
  <si>
    <t>38-2-003.RXX</t>
  </si>
  <si>
    <t>D+M balančního prvku z umělého kamene "C"</t>
  </si>
  <si>
    <t>38-2-004.RXX</t>
  </si>
  <si>
    <t>D+M balančního prvku z umělého kamene "D"</t>
  </si>
  <si>
    <t>38-2-005.RXX</t>
  </si>
  <si>
    <t>D+M balančního prvku z umělého kamene "E"</t>
  </si>
  <si>
    <t>38-2-006.RXX</t>
  </si>
  <si>
    <t>Doprava balančních prvků</t>
  </si>
  <si>
    <t>38-3-001a.RXX</t>
  </si>
  <si>
    <t>Dodávka balanční kladiny na třech pružinách dl. 3,6 m, akát</t>
  </si>
  <si>
    <t>38-3-001b.RXX</t>
  </si>
  <si>
    <t>Montáž balanční kladiny na třech pružinách dl. 3,6 m, akát</t>
  </si>
  <si>
    <t>38-3-002a.RXX</t>
  </si>
  <si>
    <t>Dodávka multifunkční průlezka "Mamut"</t>
  </si>
  <si>
    <t>Položka zahrnuje:</t>
  </si>
  <si>
    <t>-Plošina 2,5 x 1,2 + hlava – akátová kulatina + desky</t>
  </si>
  <si>
    <t>-1 nerezová skluzavka 4,6m, š=0,6m</t>
  </si>
  <si>
    <t>- kly, d= 1,2m, akátové dřevo, 2ks</t>
  </si>
  <si>
    <t>38-3-002b.RXX</t>
  </si>
  <si>
    <t>Montáž multifunkční průlezka "Mamut"</t>
  </si>
  <si>
    <t>38-3-003a.RXX</t>
  </si>
  <si>
    <t>Dodávka dvojitá houpačka</t>
  </si>
  <si>
    <t>38-3-003b.RXX</t>
  </si>
  <si>
    <t>Montáž dvojitá houpačka</t>
  </si>
  <si>
    <t>38-3-004a.RXX</t>
  </si>
  <si>
    <t>Dodávka kolotoče</t>
  </si>
  <si>
    <t>38-3-004b.RXX</t>
  </si>
  <si>
    <t>Montáž kolotoče</t>
  </si>
  <si>
    <t>38-3-005.RXX</t>
  </si>
  <si>
    <t>Doprava herních prvků z atáku</t>
  </si>
  <si>
    <t>38-4-001a.RXX</t>
  </si>
  <si>
    <t>Dodávka 2 lana</t>
  </si>
  <si>
    <t>38-4-001b.RXX</t>
  </si>
  <si>
    <t>Montáž 2 lana</t>
  </si>
  <si>
    <t>38-4-002a.RXX</t>
  </si>
  <si>
    <t>Dodávka CIK CAK</t>
  </si>
  <si>
    <t>38-4-002b.RXX</t>
  </si>
  <si>
    <t>Montáž CIK CAK</t>
  </si>
  <si>
    <t>38-4-003a.RXX</t>
  </si>
  <si>
    <t>Dodávka balanční žebřík</t>
  </si>
  <si>
    <t>38-4-003b.RXX</t>
  </si>
  <si>
    <t>Montáž balanční žebřík</t>
  </si>
  <si>
    <t>38-4-004a.RXX</t>
  </si>
  <si>
    <t>Dodávka balanční kláda</t>
  </si>
  <si>
    <t>38-4-004b.RXX</t>
  </si>
  <si>
    <t>Montáž balanční kláda</t>
  </si>
  <si>
    <t>38-4-006.RXX</t>
  </si>
  <si>
    <t>Doprava lanových prvků</t>
  </si>
  <si>
    <t>ON-001.RXX</t>
  </si>
  <si>
    <t>Certifikace prvků</t>
  </si>
  <si>
    <t>´síťový nález š= 1,0m d= 1,9m</t>
  </si>
  <si>
    <t xml:space="preserve"> ´dřevěná stěna s výřezy š= 1,0m, v= 1,9m</t>
  </si>
  <si>
    <t>MĚSTO ŠTRAMBERK</t>
  </si>
  <si>
    <t>Objekt</t>
  </si>
  <si>
    <t>SO-09</t>
  </si>
  <si>
    <t>Náměstí 9</t>
  </si>
  <si>
    <t>742 66 Štramberk</t>
  </si>
  <si>
    <t>00298468</t>
  </si>
  <si>
    <t>CZ00298468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</si>
</sst>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92D05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53" zoomScaleNormal="100" zoomScaleSheetLayoutView="75" workbookViewId="0">
      <selection activeCell="Q40" sqref="Q4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4" t="s">
        <v>24</v>
      </c>
      <c r="C2" s="75"/>
      <c r="D2" s="76" t="s">
        <v>43</v>
      </c>
      <c r="E2" s="230" t="s">
        <v>44</v>
      </c>
      <c r="F2" s="231"/>
      <c r="G2" s="231"/>
      <c r="H2" s="231"/>
      <c r="I2" s="231"/>
      <c r="J2" s="232"/>
      <c r="O2" s="1"/>
    </row>
    <row r="3" spans="1:15" ht="27" hidden="1" customHeight="1" x14ac:dyDescent="0.2">
      <c r="A3" s="2"/>
      <c r="B3" s="77"/>
      <c r="C3" s="75"/>
      <c r="D3" s="78"/>
      <c r="E3" s="233"/>
      <c r="F3" s="234"/>
      <c r="G3" s="234"/>
      <c r="H3" s="234"/>
      <c r="I3" s="234"/>
      <c r="J3" s="235"/>
    </row>
    <row r="4" spans="1:15" ht="23.25" customHeight="1" x14ac:dyDescent="0.2">
      <c r="A4" s="2"/>
      <c r="B4" s="79" t="s">
        <v>243</v>
      </c>
      <c r="C4" s="80"/>
      <c r="D4" s="81" t="s">
        <v>244</v>
      </c>
      <c r="E4" s="213" t="s">
        <v>49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 t="s">
        <v>242</v>
      </c>
      <c r="E5" s="218"/>
      <c r="F5" s="218"/>
      <c r="G5" s="218"/>
      <c r="H5" s="18" t="s">
        <v>42</v>
      </c>
      <c r="I5" s="187" t="s">
        <v>247</v>
      </c>
      <c r="J5" s="8"/>
    </row>
    <row r="6" spans="1:15" ht="15.75" customHeight="1" x14ac:dyDescent="0.2">
      <c r="A6" s="2"/>
      <c r="B6" s="28"/>
      <c r="C6" s="55"/>
      <c r="D6" s="219" t="s">
        <v>245</v>
      </c>
      <c r="E6" s="220"/>
      <c r="F6" s="220"/>
      <c r="G6" s="220"/>
      <c r="H6" s="18" t="s">
        <v>36</v>
      </c>
      <c r="I6" s="22" t="s">
        <v>248</v>
      </c>
      <c r="J6" s="8"/>
    </row>
    <row r="7" spans="1:15" ht="15.75" customHeight="1" x14ac:dyDescent="0.2">
      <c r="A7" s="2"/>
      <c r="B7" s="29"/>
      <c r="C7" s="56"/>
      <c r="D7" s="221" t="s">
        <v>246</v>
      </c>
      <c r="E7" s="222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7"/>
      <c r="E11" s="237"/>
      <c r="F11" s="237"/>
      <c r="G11" s="237"/>
      <c r="H11" s="18" t="s">
        <v>42</v>
      </c>
      <c r="I11" s="83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2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17"/>
      <c r="E14" s="223"/>
      <c r="F14" s="223"/>
      <c r="G14" s="223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36" t="s">
        <v>26</v>
      </c>
      <c r="B16" s="38" t="s">
        <v>26</v>
      </c>
      <c r="C16" s="60"/>
      <c r="D16" s="61"/>
      <c r="E16" s="201"/>
      <c r="F16" s="202"/>
      <c r="G16" s="201"/>
      <c r="H16" s="202"/>
      <c r="I16" s="201">
        <f>SUMIF(F51:F61,A16,I51:I61)+SUMIF(F51:F61,"PSU",I51:I61)</f>
        <v>0</v>
      </c>
      <c r="J16" s="203"/>
    </row>
    <row r="17" spans="1:10" ht="23.25" customHeight="1" x14ac:dyDescent="0.2">
      <c r="A17" s="136" t="s">
        <v>27</v>
      </c>
      <c r="B17" s="38" t="s">
        <v>27</v>
      </c>
      <c r="C17" s="60"/>
      <c r="D17" s="61"/>
      <c r="E17" s="201"/>
      <c r="F17" s="202"/>
      <c r="G17" s="201"/>
      <c r="H17" s="202"/>
      <c r="I17" s="201">
        <f>SUMIF(F51:F61,A17,I51:I61)</f>
        <v>0</v>
      </c>
      <c r="J17" s="203"/>
    </row>
    <row r="18" spans="1:10" ht="23.25" customHeight="1" x14ac:dyDescent="0.2">
      <c r="A18" s="136" t="s">
        <v>28</v>
      </c>
      <c r="B18" s="38" t="s">
        <v>28</v>
      </c>
      <c r="C18" s="60"/>
      <c r="D18" s="61"/>
      <c r="E18" s="201"/>
      <c r="F18" s="202"/>
      <c r="G18" s="201"/>
      <c r="H18" s="202"/>
      <c r="I18" s="201">
        <f>SUMIF(F51:F61,A18,I51:I61)</f>
        <v>0</v>
      </c>
      <c r="J18" s="203"/>
    </row>
    <row r="19" spans="1:10" ht="23.25" customHeight="1" x14ac:dyDescent="0.2">
      <c r="A19" s="136" t="s">
        <v>72</v>
      </c>
      <c r="B19" s="38" t="s">
        <v>29</v>
      </c>
      <c r="C19" s="60"/>
      <c r="D19" s="61"/>
      <c r="E19" s="201"/>
      <c r="F19" s="202"/>
      <c r="G19" s="201"/>
      <c r="H19" s="202"/>
      <c r="I19" s="201">
        <f>SUMIF(F51:F61,A19,I51:I61)</f>
        <v>0</v>
      </c>
      <c r="J19" s="203"/>
    </row>
    <row r="20" spans="1:10" ht="23.25" customHeight="1" x14ac:dyDescent="0.2">
      <c r="A20" s="136" t="s">
        <v>73</v>
      </c>
      <c r="B20" s="38" t="s">
        <v>30</v>
      </c>
      <c r="C20" s="60"/>
      <c r="D20" s="61"/>
      <c r="E20" s="201"/>
      <c r="F20" s="202"/>
      <c r="G20" s="201"/>
      <c r="H20" s="202"/>
      <c r="I20" s="201">
        <f>SUMIF(F51:F61,A20,I51:I61)</f>
        <v>0</v>
      </c>
      <c r="J20" s="203"/>
    </row>
    <row r="21" spans="1:10" ht="23.25" customHeight="1" x14ac:dyDescent="0.2">
      <c r="A21" s="2"/>
      <c r="B21" s="48" t="s">
        <v>31</v>
      </c>
      <c r="C21" s="62"/>
      <c r="D21" s="63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197">
        <f>A23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27">
        <f>A25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206">
        <f>ZakladDPHSniVypocet+ZakladDPHZaklVypocet</f>
        <v>0</v>
      </c>
      <c r="H28" s="207"/>
      <c r="I28" s="207"/>
      <c r="J28" s="11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9" t="s">
        <v>37</v>
      </c>
      <c r="C29" s="114"/>
      <c r="D29" s="114"/>
      <c r="E29" s="114"/>
      <c r="F29" s="115"/>
      <c r="G29" s="206">
        <f>A27</f>
        <v>0</v>
      </c>
      <c r="H29" s="206"/>
      <c r="I29" s="206"/>
      <c r="J29" s="116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1.5" hidden="1" customHeight="1" x14ac:dyDescent="0.2">
      <c r="A39" s="85">
        <v>1</v>
      </c>
      <c r="B39" s="95" t="s">
        <v>45</v>
      </c>
      <c r="C39" s="195"/>
      <c r="D39" s="195"/>
      <c r="E39" s="195"/>
      <c r="F39" s="96">
        <f>'00 00 Naklady'!AE13+'SO 09 SO 09 Pol'!AE87</f>
        <v>0</v>
      </c>
      <c r="G39" s="97">
        <f>'00 00 Naklady'!AF13+'SO 09 SO 09 Pol'!AF87</f>
        <v>0</v>
      </c>
      <c r="H39" s="98">
        <f t="shared" ref="H39:H43" si="1">(F39*SazbaDPH1/100)+(G39*SazbaDPH2/100)</f>
        <v>0</v>
      </c>
      <c r="I39" s="98">
        <f t="shared" ref="I39:I43" si="2">F39+G39+H39</f>
        <v>0</v>
      </c>
      <c r="J39" s="99" t="e">
        <f ca="1">IF(_xlfn.SINGLE(CenaCelkemVypocet)=0,"",I39/_xlfn.SINGLE(CenaCelkemVypocet)*100)</f>
        <v>#NAME?</v>
      </c>
    </row>
    <row r="40" spans="1:10" ht="25.5" customHeight="1" x14ac:dyDescent="0.2">
      <c r="A40" s="85">
        <v>2</v>
      </c>
      <c r="B40" s="100" t="s">
        <v>46</v>
      </c>
      <c r="C40" s="194" t="s">
        <v>47</v>
      </c>
      <c r="D40" s="194"/>
      <c r="E40" s="194"/>
      <c r="F40" s="101">
        <f>'00 00 Naklady'!AE13</f>
        <v>0</v>
      </c>
      <c r="G40" s="102">
        <f>'00 00 Naklady'!AF13</f>
        <v>0</v>
      </c>
      <c r="H40" s="102">
        <f t="shared" si="1"/>
        <v>0</v>
      </c>
      <c r="I40" s="102">
        <f t="shared" si="2"/>
        <v>0</v>
      </c>
      <c r="J40" s="103" t="e">
        <f ca="1">IF(_xlfn.SINGLE(CenaCelkemVypocet)=0,"",I40/_xlfn.SINGLE(CenaCelkemVypocet)*100)</f>
        <v>#NAME?</v>
      </c>
    </row>
    <row r="41" spans="1:10" ht="25.5" customHeight="1" x14ac:dyDescent="0.2">
      <c r="A41" s="85">
        <v>3</v>
      </c>
      <c r="B41" s="104" t="s">
        <v>46</v>
      </c>
      <c r="C41" s="195" t="s">
        <v>47</v>
      </c>
      <c r="D41" s="195"/>
      <c r="E41" s="195"/>
      <c r="F41" s="105">
        <f>'00 00 Naklady'!AE13</f>
        <v>0</v>
      </c>
      <c r="G41" s="98">
        <f>'00 00 Naklady'!AF13</f>
        <v>0</v>
      </c>
      <c r="H41" s="98">
        <f t="shared" si="1"/>
        <v>0</v>
      </c>
      <c r="I41" s="98">
        <f t="shared" si="2"/>
        <v>0</v>
      </c>
      <c r="J41" s="99" t="e">
        <f ca="1">IF(_xlfn.SINGLE(CenaCelkemVypocet)=0,"",I41/_xlfn.SINGLE(CenaCelkemVypocet)*100)</f>
        <v>#NAME?</v>
      </c>
    </row>
    <row r="42" spans="1:10" ht="25.5" customHeight="1" x14ac:dyDescent="0.2">
      <c r="A42" s="85">
        <v>2</v>
      </c>
      <c r="B42" s="100" t="s">
        <v>48</v>
      </c>
      <c r="C42" s="194" t="s">
        <v>49</v>
      </c>
      <c r="D42" s="194"/>
      <c r="E42" s="194"/>
      <c r="F42" s="101">
        <f>'SO 09 SO 09 Pol'!AE87</f>
        <v>0</v>
      </c>
      <c r="G42" s="102">
        <f>'SO 09 SO 09 Pol'!AF87</f>
        <v>0</v>
      </c>
      <c r="H42" s="102">
        <f t="shared" si="1"/>
        <v>0</v>
      </c>
      <c r="I42" s="102">
        <f t="shared" si="2"/>
        <v>0</v>
      </c>
      <c r="J42" s="103" t="e">
        <f ca="1">IF(_xlfn.SINGLE(CenaCelkemVypocet)=0,"",I42/_xlfn.SINGLE(CenaCelkemVypocet)*100)</f>
        <v>#NAME?</v>
      </c>
    </row>
    <row r="43" spans="1:10" ht="25.5" customHeight="1" x14ac:dyDescent="0.2">
      <c r="A43" s="85">
        <v>3</v>
      </c>
      <c r="B43" s="104" t="s">
        <v>48</v>
      </c>
      <c r="C43" s="195" t="s">
        <v>49</v>
      </c>
      <c r="D43" s="195"/>
      <c r="E43" s="195"/>
      <c r="F43" s="105">
        <f>'SO 09 SO 09 Pol'!AE87</f>
        <v>0</v>
      </c>
      <c r="G43" s="98">
        <f>'SO 09 SO 09 Pol'!AF87</f>
        <v>0</v>
      </c>
      <c r="H43" s="98">
        <f t="shared" si="1"/>
        <v>0</v>
      </c>
      <c r="I43" s="98">
        <f t="shared" si="2"/>
        <v>0</v>
      </c>
      <c r="J43" s="99" t="e">
        <f ca="1">IF(_xlfn.SINGLE(CenaCelkemVypocet)=0,"",I43/_xlfn.SINGLE(CenaCelkemVypocet)*100)</f>
        <v>#NAME?</v>
      </c>
    </row>
    <row r="44" spans="1:10" ht="25.5" customHeight="1" x14ac:dyDescent="0.2">
      <c r="A44" s="85"/>
      <c r="B44" s="191" t="s">
        <v>50</v>
      </c>
      <c r="C44" s="192"/>
      <c r="D44" s="192"/>
      <c r="E44" s="193"/>
      <c r="F44" s="106">
        <f>SUMIF(A39:A43,"=1",F39:F43)</f>
        <v>0</v>
      </c>
      <c r="G44" s="107">
        <f>SUMIF(A39:A43,"=1",G39:G43)</f>
        <v>0</v>
      </c>
      <c r="H44" s="107">
        <f>SUMIF(A39:A43,"=1",H39:H43)</f>
        <v>0</v>
      </c>
      <c r="I44" s="107">
        <f>SUMIF(A39:A43,"=1",I39:I43)</f>
        <v>0</v>
      </c>
      <c r="J44" s="108" t="e">
        <f ca="1">SUMIF(A39:A43,"=1",J39:J43)</f>
        <v>#NAME?</v>
      </c>
    </row>
    <row r="48" spans="1:10" ht="15.75" x14ac:dyDescent="0.25">
      <c r="B48" s="117" t="s">
        <v>52</v>
      </c>
    </row>
    <row r="50" spans="1:10" ht="25.5" customHeight="1" x14ac:dyDescent="0.2">
      <c r="A50" s="119"/>
      <c r="B50" s="122" t="s">
        <v>18</v>
      </c>
      <c r="C50" s="122" t="s">
        <v>6</v>
      </c>
      <c r="D50" s="123"/>
      <c r="E50" s="123"/>
      <c r="F50" s="124" t="s">
        <v>53</v>
      </c>
      <c r="G50" s="124"/>
      <c r="H50" s="124"/>
      <c r="I50" s="124" t="s">
        <v>31</v>
      </c>
      <c r="J50" s="124" t="s">
        <v>0</v>
      </c>
    </row>
    <row r="51" spans="1:10" ht="36.75" customHeight="1" x14ac:dyDescent="0.2">
      <c r="A51" s="120"/>
      <c r="B51" s="125" t="s">
        <v>54</v>
      </c>
      <c r="C51" s="189" t="s">
        <v>55</v>
      </c>
      <c r="D51" s="190"/>
      <c r="E51" s="190"/>
      <c r="F51" s="134" t="s">
        <v>26</v>
      </c>
      <c r="G51" s="126"/>
      <c r="H51" s="126"/>
      <c r="I51" s="126">
        <f>'SO 09 SO 09 Pol'!G8</f>
        <v>0</v>
      </c>
      <c r="J51" s="131" t="str">
        <f>IF(I62=0,"",I51/I62*100)</f>
        <v/>
      </c>
    </row>
    <row r="52" spans="1:10" ht="36.75" customHeight="1" x14ac:dyDescent="0.2">
      <c r="A52" s="120"/>
      <c r="B52" s="125" t="s">
        <v>56</v>
      </c>
      <c r="C52" s="189" t="s">
        <v>57</v>
      </c>
      <c r="D52" s="190"/>
      <c r="E52" s="190"/>
      <c r="F52" s="134" t="s">
        <v>26</v>
      </c>
      <c r="G52" s="126"/>
      <c r="H52" s="126"/>
      <c r="I52" s="126">
        <f>'SO 09 SO 09 Pol'!G19</f>
        <v>0</v>
      </c>
      <c r="J52" s="131" t="str">
        <f>IF(I62=0,"",I52/I62*100)</f>
        <v/>
      </c>
    </row>
    <row r="53" spans="1:10" ht="36.75" customHeight="1" x14ac:dyDescent="0.2">
      <c r="A53" s="120"/>
      <c r="B53" s="125" t="s">
        <v>58</v>
      </c>
      <c r="C53" s="189" t="s">
        <v>59</v>
      </c>
      <c r="D53" s="190"/>
      <c r="E53" s="190"/>
      <c r="F53" s="134" t="s">
        <v>26</v>
      </c>
      <c r="G53" s="126"/>
      <c r="H53" s="126"/>
      <c r="I53" s="126">
        <f>'SO 09 SO 09 Pol'!G22</f>
        <v>0</v>
      </c>
      <c r="J53" s="131" t="str">
        <f>IF(I62=0,"",I53/I62*100)</f>
        <v/>
      </c>
    </row>
    <row r="54" spans="1:10" ht="36.75" customHeight="1" x14ac:dyDescent="0.2">
      <c r="A54" s="120"/>
      <c r="B54" s="125" t="s">
        <v>60</v>
      </c>
      <c r="C54" s="189" t="s">
        <v>61</v>
      </c>
      <c r="D54" s="190"/>
      <c r="E54" s="190"/>
      <c r="F54" s="134" t="s">
        <v>26</v>
      </c>
      <c r="G54" s="126"/>
      <c r="H54" s="126"/>
      <c r="I54" s="126">
        <f>'SO 09 SO 09 Pol'!G28</f>
        <v>0</v>
      </c>
      <c r="J54" s="131" t="str">
        <f>IF(I62=0,"",I54/I62*100)</f>
        <v/>
      </c>
    </row>
    <row r="55" spans="1:10" ht="36.75" customHeight="1" x14ac:dyDescent="0.2">
      <c r="A55" s="120"/>
      <c r="B55" s="125" t="s">
        <v>62</v>
      </c>
      <c r="C55" s="189" t="s">
        <v>63</v>
      </c>
      <c r="D55" s="190"/>
      <c r="E55" s="190"/>
      <c r="F55" s="134" t="s">
        <v>26</v>
      </c>
      <c r="G55" s="126"/>
      <c r="H55" s="126"/>
      <c r="I55" s="126">
        <f>'SO 09 SO 09 Pol'!G33</f>
        <v>0</v>
      </c>
      <c r="J55" s="131" t="str">
        <f>IF(I62=0,"",I55/I62*100)</f>
        <v/>
      </c>
    </row>
    <row r="56" spans="1:10" ht="36.75" customHeight="1" x14ac:dyDescent="0.2">
      <c r="A56" s="120"/>
      <c r="B56" s="125" t="s">
        <v>64</v>
      </c>
      <c r="C56" s="189" t="s">
        <v>65</v>
      </c>
      <c r="D56" s="190"/>
      <c r="E56" s="190"/>
      <c r="F56" s="134" t="s">
        <v>27</v>
      </c>
      <c r="G56" s="126"/>
      <c r="H56" s="126"/>
      <c r="I56" s="126">
        <f>'SO 09 SO 09 Pol'!G35</f>
        <v>0</v>
      </c>
      <c r="J56" s="131" t="str">
        <f>IF(I62=0,"",I56/I62*100)</f>
        <v/>
      </c>
    </row>
    <row r="57" spans="1:10" ht="36.75" customHeight="1" x14ac:dyDescent="0.2">
      <c r="A57" s="120"/>
      <c r="B57" s="125" t="s">
        <v>66</v>
      </c>
      <c r="C57" s="189" t="s">
        <v>67</v>
      </c>
      <c r="D57" s="190"/>
      <c r="E57" s="190"/>
      <c r="F57" s="134" t="s">
        <v>27</v>
      </c>
      <c r="G57" s="126"/>
      <c r="H57" s="126"/>
      <c r="I57" s="126">
        <f>'SO 09 SO 09 Pol'!G45</f>
        <v>0</v>
      </c>
      <c r="J57" s="131" t="str">
        <f>IF(I62=0,"",I57/I62*100)</f>
        <v/>
      </c>
    </row>
    <row r="58" spans="1:10" ht="36.75" customHeight="1" x14ac:dyDescent="0.2">
      <c r="A58" s="120"/>
      <c r="B58" s="125" t="s">
        <v>68</v>
      </c>
      <c r="C58" s="189" t="s">
        <v>69</v>
      </c>
      <c r="D58" s="190"/>
      <c r="E58" s="190"/>
      <c r="F58" s="134" t="s">
        <v>27</v>
      </c>
      <c r="G58" s="126"/>
      <c r="H58" s="126"/>
      <c r="I58" s="126">
        <f>'SO 09 SO 09 Pol'!G52</f>
        <v>0</v>
      </c>
      <c r="J58" s="131" t="str">
        <f>IF(I62=0,"",I58/I62*100)</f>
        <v/>
      </c>
    </row>
    <row r="59" spans="1:10" ht="36.75" customHeight="1" x14ac:dyDescent="0.2">
      <c r="A59" s="120"/>
      <c r="B59" s="125" t="s">
        <v>70</v>
      </c>
      <c r="C59" s="189" t="s">
        <v>71</v>
      </c>
      <c r="D59" s="190"/>
      <c r="E59" s="190"/>
      <c r="F59" s="134" t="s">
        <v>27</v>
      </c>
      <c r="G59" s="126"/>
      <c r="H59" s="126"/>
      <c r="I59" s="126">
        <f>'SO 09 SO 09 Pol'!G74</f>
        <v>0</v>
      </c>
      <c r="J59" s="131" t="str">
        <f>IF(I62=0,"",I59/I62*100)</f>
        <v/>
      </c>
    </row>
    <row r="60" spans="1:10" ht="36.75" customHeight="1" x14ac:dyDescent="0.2">
      <c r="A60" s="120"/>
      <c r="B60" s="125" t="s">
        <v>72</v>
      </c>
      <c r="C60" s="189" t="s">
        <v>29</v>
      </c>
      <c r="D60" s="190"/>
      <c r="E60" s="190"/>
      <c r="F60" s="134" t="s">
        <v>72</v>
      </c>
      <c r="G60" s="126"/>
      <c r="H60" s="126"/>
      <c r="I60" s="126">
        <f>'00 00 Naklady'!G8</f>
        <v>0</v>
      </c>
      <c r="J60" s="131" t="str">
        <f>IF(I62=0,"",I60/I62*100)</f>
        <v/>
      </c>
    </row>
    <row r="61" spans="1:10" ht="36.75" customHeight="1" x14ac:dyDescent="0.2">
      <c r="A61" s="120"/>
      <c r="B61" s="125" t="s">
        <v>73</v>
      </c>
      <c r="C61" s="189" t="s">
        <v>30</v>
      </c>
      <c r="D61" s="190"/>
      <c r="E61" s="190"/>
      <c r="F61" s="134" t="s">
        <v>73</v>
      </c>
      <c r="G61" s="126"/>
      <c r="H61" s="126"/>
      <c r="I61" s="126">
        <f>'SO 09 SO 09 Pol'!G84</f>
        <v>0</v>
      </c>
      <c r="J61" s="131" t="str">
        <f>IF(I62=0,"",I61/I62*100)</f>
        <v/>
      </c>
    </row>
    <row r="62" spans="1:10" ht="25.5" customHeight="1" x14ac:dyDescent="0.2">
      <c r="A62" s="121"/>
      <c r="B62" s="127" t="s">
        <v>1</v>
      </c>
      <c r="C62" s="128"/>
      <c r="D62" s="129"/>
      <c r="E62" s="129"/>
      <c r="F62" s="135"/>
      <c r="G62" s="130"/>
      <c r="H62" s="130"/>
      <c r="I62" s="130">
        <f>SUM(I51:I61)</f>
        <v>0</v>
      </c>
      <c r="J62" s="132">
        <f>SUM(J51:J61)</f>
        <v>0</v>
      </c>
    </row>
    <row r="63" spans="1:10" x14ac:dyDescent="0.2">
      <c r="F63" s="84"/>
      <c r="G63" s="84"/>
      <c r="H63" s="84"/>
      <c r="I63" s="84"/>
      <c r="J63" s="133"/>
    </row>
    <row r="64" spans="1:10" x14ac:dyDescent="0.2">
      <c r="F64" s="84"/>
      <c r="G64" s="84"/>
      <c r="H64" s="84"/>
      <c r="I64" s="84"/>
      <c r="J64" s="133"/>
    </row>
    <row r="65" spans="6:10" x14ac:dyDescent="0.2">
      <c r="F65" s="84"/>
      <c r="G65" s="84"/>
      <c r="H65" s="84"/>
      <c r="I65" s="84"/>
      <c r="J65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D14:G14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4:E44"/>
    <mergeCell ref="C51:E51"/>
    <mergeCell ref="C42:E42"/>
    <mergeCell ref="C43:E43"/>
    <mergeCell ref="C39:E39"/>
    <mergeCell ref="C40:E40"/>
    <mergeCell ref="C41:E41"/>
    <mergeCell ref="C52:E52"/>
    <mergeCell ref="C53:E53"/>
    <mergeCell ref="C54:E54"/>
    <mergeCell ref="C55:E55"/>
    <mergeCell ref="C56:E56"/>
    <mergeCell ref="C57:E57"/>
    <mergeCell ref="C58:E58"/>
    <mergeCell ref="C59:E59"/>
    <mergeCell ref="C61:E61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ignoredErrors>
    <ignoredError sqref="I5" numberStoredAsText="1"/>
  </ignoredError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8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9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10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P18" sqref="AP18"/>
    </sheetView>
  </sheetViews>
  <sheetFormatPr defaultRowHeight="12.75" outlineLevelRow="2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74</v>
      </c>
    </row>
    <row r="2" spans="1:60" ht="24.95" customHeight="1" x14ac:dyDescent="0.2">
      <c r="A2" s="50" t="s">
        <v>8</v>
      </c>
      <c r="B2" s="49" t="s">
        <v>43</v>
      </c>
      <c r="C2" s="260" t="s">
        <v>44</v>
      </c>
      <c r="D2" s="261"/>
      <c r="E2" s="261"/>
      <c r="F2" s="261"/>
      <c r="G2" s="262"/>
      <c r="AG2" t="s">
        <v>75</v>
      </c>
    </row>
    <row r="3" spans="1:60" ht="24.95" customHeight="1" x14ac:dyDescent="0.2">
      <c r="A3" s="50" t="s">
        <v>9</v>
      </c>
      <c r="B3" s="49" t="s">
        <v>46</v>
      </c>
      <c r="C3" s="260" t="s">
        <v>47</v>
      </c>
      <c r="D3" s="261"/>
      <c r="E3" s="261"/>
      <c r="F3" s="261"/>
      <c r="G3" s="262"/>
      <c r="AC3" s="118" t="s">
        <v>76</v>
      </c>
      <c r="AG3" t="s">
        <v>77</v>
      </c>
    </row>
    <row r="4" spans="1:60" ht="24.95" customHeight="1" x14ac:dyDescent="0.2">
      <c r="A4" s="137" t="s">
        <v>10</v>
      </c>
      <c r="B4" s="138" t="s">
        <v>46</v>
      </c>
      <c r="C4" s="263" t="s">
        <v>47</v>
      </c>
      <c r="D4" s="264"/>
      <c r="E4" s="264"/>
      <c r="F4" s="264"/>
      <c r="G4" s="265"/>
      <c r="AG4" t="s">
        <v>78</v>
      </c>
    </row>
    <row r="5" spans="1:60" x14ac:dyDescent="0.2">
      <c r="D5" s="10"/>
    </row>
    <row r="6" spans="1:60" ht="38.25" x14ac:dyDescent="0.2">
      <c r="A6" s="140" t="s">
        <v>79</v>
      </c>
      <c r="B6" s="142" t="s">
        <v>80</v>
      </c>
      <c r="C6" s="142" t="s">
        <v>81</v>
      </c>
      <c r="D6" s="141" t="s">
        <v>82</v>
      </c>
      <c r="E6" s="140" t="s">
        <v>83</v>
      </c>
      <c r="F6" s="139" t="s">
        <v>84</v>
      </c>
      <c r="G6" s="140" t="s">
        <v>31</v>
      </c>
      <c r="H6" s="143" t="s">
        <v>32</v>
      </c>
      <c r="I6" s="143" t="s">
        <v>85</v>
      </c>
      <c r="J6" s="143" t="s">
        <v>33</v>
      </c>
      <c r="K6" s="143" t="s">
        <v>86</v>
      </c>
      <c r="L6" s="143" t="s">
        <v>87</v>
      </c>
      <c r="M6" s="143" t="s">
        <v>88</v>
      </c>
      <c r="N6" s="143" t="s">
        <v>89</v>
      </c>
      <c r="O6" s="143" t="s">
        <v>90</v>
      </c>
      <c r="P6" s="143" t="s">
        <v>91</v>
      </c>
      <c r="Q6" s="143" t="s">
        <v>92</v>
      </c>
      <c r="R6" s="143" t="s">
        <v>93</v>
      </c>
      <c r="S6" s="143" t="s">
        <v>94</v>
      </c>
      <c r="T6" s="143" t="s">
        <v>95</v>
      </c>
      <c r="U6" s="143" t="s">
        <v>96</v>
      </c>
      <c r="V6" s="143" t="s">
        <v>97</v>
      </c>
      <c r="W6" s="143" t="s">
        <v>98</v>
      </c>
      <c r="X6" s="143" t="s">
        <v>99</v>
      </c>
      <c r="Y6" s="143" t="s">
        <v>100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  <c r="Y7" s="146"/>
    </row>
    <row r="8" spans="1:60" x14ac:dyDescent="0.2">
      <c r="A8" s="158" t="s">
        <v>101</v>
      </c>
      <c r="B8" s="159" t="s">
        <v>72</v>
      </c>
      <c r="C8" s="172" t="s">
        <v>29</v>
      </c>
      <c r="D8" s="160"/>
      <c r="E8" s="161"/>
      <c r="F8" s="162"/>
      <c r="G8" s="163">
        <f>SUMIF(AG9:AG11,"&lt;&gt;NOR",G9:G11)</f>
        <v>0</v>
      </c>
      <c r="H8" s="157"/>
      <c r="I8" s="157">
        <f>SUM(I9:I11)</f>
        <v>0</v>
      </c>
      <c r="J8" s="157"/>
      <c r="K8" s="157">
        <f>SUM(K9:K11)</f>
        <v>10000</v>
      </c>
      <c r="L8" s="157"/>
      <c r="M8" s="157">
        <f>SUM(M9:M11)</f>
        <v>0</v>
      </c>
      <c r="N8" s="156"/>
      <c r="O8" s="156">
        <f>SUM(O9:O11)</f>
        <v>0</v>
      </c>
      <c r="P8" s="156"/>
      <c r="Q8" s="156">
        <f>SUM(Q9:Q11)</f>
        <v>0</v>
      </c>
      <c r="R8" s="157"/>
      <c r="S8" s="157"/>
      <c r="T8" s="157"/>
      <c r="U8" s="157"/>
      <c r="V8" s="157">
        <f>SUM(V9:V11)</f>
        <v>0</v>
      </c>
      <c r="W8" s="157"/>
      <c r="X8" s="157"/>
      <c r="Y8" s="157"/>
      <c r="AG8" t="s">
        <v>102</v>
      </c>
    </row>
    <row r="9" spans="1:60" outlineLevel="1" x14ac:dyDescent="0.2">
      <c r="A9" s="165">
        <v>1</v>
      </c>
      <c r="B9" s="166" t="s">
        <v>103</v>
      </c>
      <c r="C9" s="173" t="s">
        <v>104</v>
      </c>
      <c r="D9" s="167" t="s">
        <v>105</v>
      </c>
      <c r="E9" s="168">
        <v>1</v>
      </c>
      <c r="F9" s="169">
        <v>0</v>
      </c>
      <c r="G9" s="170">
        <f>ROUND(E9*F9,2)</f>
        <v>0</v>
      </c>
      <c r="H9" s="155">
        <v>0</v>
      </c>
      <c r="I9" s="154">
        <f>ROUND(E9*H9,2)</f>
        <v>0</v>
      </c>
      <c r="J9" s="155">
        <v>5000</v>
      </c>
      <c r="K9" s="154">
        <f>ROUND(E9*J9,2)</f>
        <v>5000</v>
      </c>
      <c r="L9" s="154">
        <v>21</v>
      </c>
      <c r="M9" s="154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4"/>
      <c r="S9" s="154" t="s">
        <v>106</v>
      </c>
      <c r="T9" s="154" t="s">
        <v>107</v>
      </c>
      <c r="U9" s="154">
        <v>0</v>
      </c>
      <c r="V9" s="154">
        <f>ROUND(E9*U9,2)</f>
        <v>0</v>
      </c>
      <c r="W9" s="154"/>
      <c r="X9" s="154" t="s">
        <v>108</v>
      </c>
      <c r="Y9" s="154" t="s">
        <v>109</v>
      </c>
      <c r="Z9" s="144"/>
      <c r="AA9" s="144"/>
      <c r="AB9" s="144"/>
      <c r="AC9" s="144"/>
      <c r="AD9" s="144"/>
      <c r="AE9" s="144"/>
      <c r="AF9" s="144"/>
      <c r="AG9" s="144" t="s">
        <v>110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ht="22.5" outlineLevel="2" x14ac:dyDescent="0.2">
      <c r="A10" s="151"/>
      <c r="B10" s="152"/>
      <c r="C10" s="257" t="s">
        <v>111</v>
      </c>
      <c r="D10" s="258"/>
      <c r="E10" s="258"/>
      <c r="F10" s="258"/>
      <c r="G10" s="258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4"/>
      <c r="AA10" s="144"/>
      <c r="AB10" s="144"/>
      <c r="AC10" s="144"/>
      <c r="AD10" s="144"/>
      <c r="AE10" s="144"/>
      <c r="AF10" s="144"/>
      <c r="AG10" s="144" t="s">
        <v>112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71" t="str">
        <f>C10</f>
        <v>Zaměření a vytýčení stávajících inženýrských sítí v místě stavby z hlediska jejich ochrany při provádění stavby.</v>
      </c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165">
        <v>2</v>
      </c>
      <c r="B11" s="166" t="s">
        <v>113</v>
      </c>
      <c r="C11" s="173" t="s">
        <v>114</v>
      </c>
      <c r="D11" s="167" t="s">
        <v>105</v>
      </c>
      <c r="E11" s="168">
        <v>1</v>
      </c>
      <c r="F11" s="169">
        <v>0</v>
      </c>
      <c r="G11" s="170">
        <f>ROUND(E11*F11,2)</f>
        <v>0</v>
      </c>
      <c r="H11" s="155">
        <v>0</v>
      </c>
      <c r="I11" s="154">
        <f>ROUND(E11*H11,2)</f>
        <v>0</v>
      </c>
      <c r="J11" s="155">
        <v>5000</v>
      </c>
      <c r="K11" s="154">
        <f>ROUND(E11*J11,2)</f>
        <v>5000</v>
      </c>
      <c r="L11" s="154">
        <v>21</v>
      </c>
      <c r="M11" s="154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4"/>
      <c r="S11" s="154" t="s">
        <v>106</v>
      </c>
      <c r="T11" s="154" t="s">
        <v>107</v>
      </c>
      <c r="U11" s="154">
        <v>0</v>
      </c>
      <c r="V11" s="154">
        <f>ROUND(E11*U11,2)</f>
        <v>0</v>
      </c>
      <c r="W11" s="154"/>
      <c r="X11" s="154" t="s">
        <v>108</v>
      </c>
      <c r="Y11" s="154" t="s">
        <v>109</v>
      </c>
      <c r="Z11" s="144"/>
      <c r="AA11" s="144"/>
      <c r="AB11" s="144"/>
      <c r="AC11" s="144"/>
      <c r="AD11" s="144"/>
      <c r="AE11" s="144"/>
      <c r="AF11" s="144"/>
      <c r="AG11" s="144" t="s">
        <v>110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">
      <c r="A12" s="3"/>
      <c r="B12" s="4"/>
      <c r="C12" s="174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15</v>
      </c>
      <c r="AF12">
        <v>21</v>
      </c>
      <c r="AG12" t="s">
        <v>87</v>
      </c>
    </row>
    <row r="13" spans="1:60" x14ac:dyDescent="0.2">
      <c r="A13" s="147"/>
      <c r="B13" s="148" t="s">
        <v>31</v>
      </c>
      <c r="C13" s="175"/>
      <c r="D13" s="149"/>
      <c r="E13" s="150"/>
      <c r="F13" s="150"/>
      <c r="G13" s="164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115</v>
      </c>
    </row>
    <row r="14" spans="1:60" x14ac:dyDescent="0.2">
      <c r="A14" s="3"/>
      <c r="B14" s="4"/>
      <c r="C14" s="174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"/>
      <c r="B15" s="4"/>
      <c r="C15" s="174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266" t="s">
        <v>116</v>
      </c>
      <c r="B16" s="266"/>
      <c r="C16" s="267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45"/>
      <c r="B17" s="246"/>
      <c r="C17" s="247"/>
      <c r="D17" s="246"/>
      <c r="E17" s="246"/>
      <c r="F17" s="246"/>
      <c r="G17" s="24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G17" t="s">
        <v>117</v>
      </c>
    </row>
    <row r="18" spans="1:33" x14ac:dyDescent="0.2">
      <c r="A18" s="249"/>
      <c r="B18" s="250"/>
      <c r="C18" s="251"/>
      <c r="D18" s="250"/>
      <c r="E18" s="250"/>
      <c r="F18" s="250"/>
      <c r="G18" s="25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49"/>
      <c r="B19" s="250"/>
      <c r="C19" s="251"/>
      <c r="D19" s="250"/>
      <c r="E19" s="250"/>
      <c r="F19" s="250"/>
      <c r="G19" s="25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249"/>
      <c r="B20" s="250"/>
      <c r="C20" s="251"/>
      <c r="D20" s="250"/>
      <c r="E20" s="250"/>
      <c r="F20" s="250"/>
      <c r="G20" s="25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253"/>
      <c r="B21" s="254"/>
      <c r="C21" s="255"/>
      <c r="D21" s="254"/>
      <c r="E21" s="254"/>
      <c r="F21" s="254"/>
      <c r="G21" s="256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3"/>
      <c r="B22" s="4"/>
      <c r="C22" s="174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C23" s="176"/>
      <c r="D23" s="10"/>
      <c r="AG23" t="s">
        <v>118</v>
      </c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7:G21"/>
    <mergeCell ref="C10:G10"/>
    <mergeCell ref="A1:G1"/>
    <mergeCell ref="C2:G2"/>
    <mergeCell ref="C3:G3"/>
    <mergeCell ref="C4:G4"/>
    <mergeCell ref="A16:C1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P85" sqref="AP85"/>
    </sheetView>
  </sheetViews>
  <sheetFormatPr defaultRowHeight="12.75" outlineLevelRow="3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74</v>
      </c>
    </row>
    <row r="2" spans="1:60" ht="24.95" customHeight="1" x14ac:dyDescent="0.2">
      <c r="A2" s="50" t="s">
        <v>8</v>
      </c>
      <c r="B2" s="49" t="s">
        <v>43</v>
      </c>
      <c r="C2" s="260" t="s">
        <v>44</v>
      </c>
      <c r="D2" s="261"/>
      <c r="E2" s="261"/>
      <c r="F2" s="261"/>
      <c r="G2" s="262"/>
      <c r="AG2" t="s">
        <v>75</v>
      </c>
    </row>
    <row r="3" spans="1:60" ht="24.95" customHeight="1" x14ac:dyDescent="0.2">
      <c r="A3" s="50" t="s">
        <v>9</v>
      </c>
      <c r="B3" s="49" t="s">
        <v>48</v>
      </c>
      <c r="C3" s="260" t="s">
        <v>49</v>
      </c>
      <c r="D3" s="261"/>
      <c r="E3" s="261"/>
      <c r="F3" s="261"/>
      <c r="G3" s="262"/>
      <c r="AC3" s="118" t="s">
        <v>75</v>
      </c>
      <c r="AG3" t="s">
        <v>77</v>
      </c>
    </row>
    <row r="4" spans="1:60" ht="24.95" customHeight="1" x14ac:dyDescent="0.2">
      <c r="A4" s="137" t="s">
        <v>10</v>
      </c>
      <c r="B4" s="138" t="s">
        <v>48</v>
      </c>
      <c r="C4" s="263" t="s">
        <v>49</v>
      </c>
      <c r="D4" s="264"/>
      <c r="E4" s="264"/>
      <c r="F4" s="264"/>
      <c r="G4" s="265"/>
      <c r="AG4" t="s">
        <v>78</v>
      </c>
    </row>
    <row r="5" spans="1:60" x14ac:dyDescent="0.2">
      <c r="D5" s="10"/>
    </row>
    <row r="6" spans="1:60" ht="38.25" x14ac:dyDescent="0.2">
      <c r="A6" s="140" t="s">
        <v>79</v>
      </c>
      <c r="B6" s="142" t="s">
        <v>80</v>
      </c>
      <c r="C6" s="142" t="s">
        <v>81</v>
      </c>
      <c r="D6" s="141" t="s">
        <v>82</v>
      </c>
      <c r="E6" s="140" t="s">
        <v>83</v>
      </c>
      <c r="F6" s="139" t="s">
        <v>84</v>
      </c>
      <c r="G6" s="140" t="s">
        <v>31</v>
      </c>
      <c r="H6" s="143" t="s">
        <v>32</v>
      </c>
      <c r="I6" s="143" t="s">
        <v>85</v>
      </c>
      <c r="J6" s="143" t="s">
        <v>33</v>
      </c>
      <c r="K6" s="143" t="s">
        <v>86</v>
      </c>
      <c r="L6" s="143" t="s">
        <v>87</v>
      </c>
      <c r="M6" s="143" t="s">
        <v>88</v>
      </c>
      <c r="N6" s="143" t="s">
        <v>89</v>
      </c>
      <c r="O6" s="143" t="s">
        <v>90</v>
      </c>
      <c r="P6" s="143" t="s">
        <v>91</v>
      </c>
      <c r="Q6" s="143" t="s">
        <v>92</v>
      </c>
      <c r="R6" s="143" t="s">
        <v>93</v>
      </c>
      <c r="S6" s="143" t="s">
        <v>94</v>
      </c>
      <c r="T6" s="143" t="s">
        <v>95</v>
      </c>
      <c r="U6" s="143" t="s">
        <v>96</v>
      </c>
      <c r="V6" s="143" t="s">
        <v>97</v>
      </c>
      <c r="W6" s="143" t="s">
        <v>98</v>
      </c>
      <c r="X6" s="143" t="s">
        <v>99</v>
      </c>
      <c r="Y6" s="143" t="s">
        <v>100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  <c r="Y7" s="146"/>
    </row>
    <row r="8" spans="1:60" x14ac:dyDescent="0.2">
      <c r="A8" s="158" t="s">
        <v>101</v>
      </c>
      <c r="B8" s="159" t="s">
        <v>54</v>
      </c>
      <c r="C8" s="172" t="s">
        <v>55</v>
      </c>
      <c r="D8" s="160"/>
      <c r="E8" s="161"/>
      <c r="F8" s="162"/>
      <c r="G8" s="163">
        <f>SUMIF(AG9:AG18,"&lt;&gt;NOR",G9:G18)</f>
        <v>0</v>
      </c>
      <c r="H8" s="157"/>
      <c r="I8" s="157">
        <f>SUM(I9:I18)</f>
        <v>0</v>
      </c>
      <c r="J8" s="157"/>
      <c r="K8" s="157">
        <f>SUM(K9:K18)</f>
        <v>14402.34</v>
      </c>
      <c r="L8" s="157"/>
      <c r="M8" s="157">
        <f>SUM(M9:M18)</f>
        <v>0</v>
      </c>
      <c r="N8" s="156"/>
      <c r="O8" s="156">
        <f>SUM(O9:O18)</f>
        <v>0</v>
      </c>
      <c r="P8" s="156"/>
      <c r="Q8" s="156">
        <f>SUM(Q9:Q18)</f>
        <v>0</v>
      </c>
      <c r="R8" s="157"/>
      <c r="S8" s="157"/>
      <c r="T8" s="157"/>
      <c r="U8" s="157"/>
      <c r="V8" s="157">
        <f>SUM(V9:V18)</f>
        <v>18</v>
      </c>
      <c r="W8" s="157"/>
      <c r="X8" s="157"/>
      <c r="Y8" s="157"/>
      <c r="AG8" t="s">
        <v>102</v>
      </c>
    </row>
    <row r="9" spans="1:60" outlineLevel="1" x14ac:dyDescent="0.2">
      <c r="A9" s="165">
        <v>1</v>
      </c>
      <c r="B9" s="166" t="s">
        <v>132</v>
      </c>
      <c r="C9" s="173" t="s">
        <v>133</v>
      </c>
      <c r="D9" s="167" t="s">
        <v>119</v>
      </c>
      <c r="E9" s="168">
        <v>26.1</v>
      </c>
      <c r="F9" s="169">
        <v>0</v>
      </c>
      <c r="G9" s="170">
        <f>ROUND(E9*F9,2)</f>
        <v>0</v>
      </c>
      <c r="H9" s="155">
        <v>0</v>
      </c>
      <c r="I9" s="154">
        <f>ROUND(E9*H9,2)</f>
        <v>0</v>
      </c>
      <c r="J9" s="155">
        <v>139.5</v>
      </c>
      <c r="K9" s="154">
        <f>ROUND(E9*J9,2)</f>
        <v>3640.95</v>
      </c>
      <c r="L9" s="154">
        <v>21</v>
      </c>
      <c r="M9" s="154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4"/>
      <c r="S9" s="154" t="s">
        <v>106</v>
      </c>
      <c r="T9" s="154" t="s">
        <v>106</v>
      </c>
      <c r="U9" s="154">
        <v>0.2</v>
      </c>
      <c r="V9" s="154">
        <f>ROUND(E9*U9,2)</f>
        <v>5.22</v>
      </c>
      <c r="W9" s="154"/>
      <c r="X9" s="154" t="s">
        <v>120</v>
      </c>
      <c r="Y9" s="154" t="s">
        <v>109</v>
      </c>
      <c r="Z9" s="144"/>
      <c r="AA9" s="144"/>
      <c r="AB9" s="144"/>
      <c r="AC9" s="144"/>
      <c r="AD9" s="144"/>
      <c r="AE9" s="144"/>
      <c r="AF9" s="144"/>
      <c r="AG9" s="144" t="s">
        <v>121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2" x14ac:dyDescent="0.2">
      <c r="A10" s="151"/>
      <c r="B10" s="152"/>
      <c r="C10" s="185" t="s">
        <v>134</v>
      </c>
      <c r="D10" s="177"/>
      <c r="E10" s="178">
        <v>26.1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4"/>
      <c r="AA10" s="144"/>
      <c r="AB10" s="144"/>
      <c r="AC10" s="144"/>
      <c r="AD10" s="144"/>
      <c r="AE10" s="144"/>
      <c r="AF10" s="144"/>
      <c r="AG10" s="144" t="s">
        <v>122</v>
      </c>
      <c r="AH10" s="144">
        <v>0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165">
        <v>2</v>
      </c>
      <c r="B11" s="166" t="s">
        <v>135</v>
      </c>
      <c r="C11" s="173" t="s">
        <v>136</v>
      </c>
      <c r="D11" s="167" t="s">
        <v>119</v>
      </c>
      <c r="E11" s="168">
        <v>0.32</v>
      </c>
      <c r="F11" s="169">
        <v>0</v>
      </c>
      <c r="G11" s="170">
        <f>ROUND(E11*F11,2)</f>
        <v>0</v>
      </c>
      <c r="H11" s="155">
        <v>0</v>
      </c>
      <c r="I11" s="154">
        <f>ROUND(E11*H11,2)</f>
        <v>0</v>
      </c>
      <c r="J11" s="155">
        <v>1428</v>
      </c>
      <c r="K11" s="154">
        <f>ROUND(E11*J11,2)</f>
        <v>456.96</v>
      </c>
      <c r="L11" s="154">
        <v>21</v>
      </c>
      <c r="M11" s="154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4"/>
      <c r="S11" s="154" t="s">
        <v>106</v>
      </c>
      <c r="T11" s="154" t="s">
        <v>106</v>
      </c>
      <c r="U11" s="154">
        <v>3.5329999999999999</v>
      </c>
      <c r="V11" s="154">
        <f>ROUND(E11*U11,2)</f>
        <v>1.1299999999999999</v>
      </c>
      <c r="W11" s="154"/>
      <c r="X11" s="154" t="s">
        <v>120</v>
      </c>
      <c r="Y11" s="154" t="s">
        <v>109</v>
      </c>
      <c r="Z11" s="144"/>
      <c r="AA11" s="144"/>
      <c r="AB11" s="144"/>
      <c r="AC11" s="144"/>
      <c r="AD11" s="144"/>
      <c r="AE11" s="144"/>
      <c r="AF11" s="144"/>
      <c r="AG11" s="144" t="s">
        <v>121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2" x14ac:dyDescent="0.2">
      <c r="A12" s="151"/>
      <c r="B12" s="152"/>
      <c r="C12" s="185" t="s">
        <v>137</v>
      </c>
      <c r="D12" s="177"/>
      <c r="E12" s="178">
        <v>0.32</v>
      </c>
      <c r="F12" s="154"/>
      <c r="G12" s="154"/>
      <c r="H12" s="154"/>
      <c r="I12" s="154"/>
      <c r="J12" s="154"/>
      <c r="K12" s="154"/>
      <c r="L12" s="154"/>
      <c r="M12" s="154"/>
      <c r="N12" s="153"/>
      <c r="O12" s="153"/>
      <c r="P12" s="153"/>
      <c r="Q12" s="153"/>
      <c r="R12" s="154"/>
      <c r="S12" s="154"/>
      <c r="T12" s="154"/>
      <c r="U12" s="154"/>
      <c r="V12" s="154"/>
      <c r="W12" s="154"/>
      <c r="X12" s="154"/>
      <c r="Y12" s="154"/>
      <c r="Z12" s="144"/>
      <c r="AA12" s="144"/>
      <c r="AB12" s="144"/>
      <c r="AC12" s="144"/>
      <c r="AD12" s="144"/>
      <c r="AE12" s="144"/>
      <c r="AF12" s="144"/>
      <c r="AG12" s="144" t="s">
        <v>122</v>
      </c>
      <c r="AH12" s="144">
        <v>0</v>
      </c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165">
        <v>3</v>
      </c>
      <c r="B13" s="166" t="s">
        <v>138</v>
      </c>
      <c r="C13" s="173" t="s">
        <v>139</v>
      </c>
      <c r="D13" s="167" t="s">
        <v>119</v>
      </c>
      <c r="E13" s="168">
        <v>26</v>
      </c>
      <c r="F13" s="169">
        <v>0</v>
      </c>
      <c r="G13" s="170">
        <f>ROUND(E13*F13,2)</f>
        <v>0</v>
      </c>
      <c r="H13" s="155">
        <v>0</v>
      </c>
      <c r="I13" s="154">
        <f>ROUND(E13*H13,2)</f>
        <v>0</v>
      </c>
      <c r="J13" s="155">
        <v>51.4</v>
      </c>
      <c r="K13" s="154">
        <f>ROUND(E13*J13,2)</f>
        <v>1336.4</v>
      </c>
      <c r="L13" s="154">
        <v>21</v>
      </c>
      <c r="M13" s="154">
        <f>G13*(1+L13/100)</f>
        <v>0</v>
      </c>
      <c r="N13" s="153">
        <v>0</v>
      </c>
      <c r="O13" s="153">
        <f>ROUND(E13*N13,2)</f>
        <v>0</v>
      </c>
      <c r="P13" s="153">
        <v>0</v>
      </c>
      <c r="Q13" s="153">
        <f>ROUND(E13*P13,2)</f>
        <v>0</v>
      </c>
      <c r="R13" s="154"/>
      <c r="S13" s="154" t="s">
        <v>106</v>
      </c>
      <c r="T13" s="154" t="s">
        <v>106</v>
      </c>
      <c r="U13" s="154">
        <v>7.0000000000000007E-2</v>
      </c>
      <c r="V13" s="154">
        <f>ROUND(E13*U13,2)</f>
        <v>1.82</v>
      </c>
      <c r="W13" s="154"/>
      <c r="X13" s="154" t="s">
        <v>120</v>
      </c>
      <c r="Y13" s="154" t="s">
        <v>109</v>
      </c>
      <c r="Z13" s="144"/>
      <c r="AA13" s="144"/>
      <c r="AB13" s="144"/>
      <c r="AC13" s="144"/>
      <c r="AD13" s="144"/>
      <c r="AE13" s="144"/>
      <c r="AF13" s="144"/>
      <c r="AG13" s="144" t="s">
        <v>121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ht="22.5" outlineLevel="2" x14ac:dyDescent="0.2">
      <c r="A14" s="151"/>
      <c r="B14" s="152"/>
      <c r="C14" s="185" t="s">
        <v>140</v>
      </c>
      <c r="D14" s="177"/>
      <c r="E14" s="178">
        <v>26</v>
      </c>
      <c r="F14" s="154"/>
      <c r="G14" s="154"/>
      <c r="H14" s="154"/>
      <c r="I14" s="154"/>
      <c r="J14" s="154"/>
      <c r="K14" s="154"/>
      <c r="L14" s="154"/>
      <c r="M14" s="154"/>
      <c r="N14" s="153"/>
      <c r="O14" s="153"/>
      <c r="P14" s="153"/>
      <c r="Q14" s="153"/>
      <c r="R14" s="154"/>
      <c r="S14" s="154"/>
      <c r="T14" s="154"/>
      <c r="U14" s="154"/>
      <c r="V14" s="154"/>
      <c r="W14" s="154"/>
      <c r="X14" s="154"/>
      <c r="Y14" s="154"/>
      <c r="Z14" s="144"/>
      <c r="AA14" s="144"/>
      <c r="AB14" s="144"/>
      <c r="AC14" s="144"/>
      <c r="AD14" s="144"/>
      <c r="AE14" s="144"/>
      <c r="AF14" s="144"/>
      <c r="AG14" s="144" t="s">
        <v>122</v>
      </c>
      <c r="AH14" s="144">
        <v>0</v>
      </c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179">
        <v>4</v>
      </c>
      <c r="B15" s="180" t="s">
        <v>141</v>
      </c>
      <c r="C15" s="186" t="s">
        <v>142</v>
      </c>
      <c r="D15" s="181" t="s">
        <v>119</v>
      </c>
      <c r="E15" s="182">
        <v>26</v>
      </c>
      <c r="F15" s="183">
        <v>0</v>
      </c>
      <c r="G15" s="184">
        <f>ROUND(E15*F15,2)</f>
        <v>0</v>
      </c>
      <c r="H15" s="155">
        <v>0</v>
      </c>
      <c r="I15" s="154">
        <f>ROUND(E15*H15,2)</f>
        <v>0</v>
      </c>
      <c r="J15" s="155">
        <v>143</v>
      </c>
      <c r="K15" s="154">
        <f>ROUND(E15*J15,2)</f>
        <v>3718</v>
      </c>
      <c r="L15" s="154">
        <v>21</v>
      </c>
      <c r="M15" s="154">
        <f>G15*(1+L15/100)</f>
        <v>0</v>
      </c>
      <c r="N15" s="153">
        <v>0</v>
      </c>
      <c r="O15" s="153">
        <f>ROUND(E15*N15,2)</f>
        <v>0</v>
      </c>
      <c r="P15" s="153">
        <v>0</v>
      </c>
      <c r="Q15" s="153">
        <f>ROUND(E15*P15,2)</f>
        <v>0</v>
      </c>
      <c r="R15" s="154"/>
      <c r="S15" s="154" t="s">
        <v>106</v>
      </c>
      <c r="T15" s="154" t="s">
        <v>106</v>
      </c>
      <c r="U15" s="154">
        <v>5.6000000000000001E-2</v>
      </c>
      <c r="V15" s="154">
        <f>ROUND(E15*U15,2)</f>
        <v>1.46</v>
      </c>
      <c r="W15" s="154"/>
      <c r="X15" s="154" t="s">
        <v>120</v>
      </c>
      <c r="Y15" s="154" t="s">
        <v>109</v>
      </c>
      <c r="Z15" s="144"/>
      <c r="AA15" s="144"/>
      <c r="AB15" s="144"/>
      <c r="AC15" s="144"/>
      <c r="AD15" s="144"/>
      <c r="AE15" s="144"/>
      <c r="AF15" s="144"/>
      <c r="AG15" s="144" t="s">
        <v>121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165">
        <v>5</v>
      </c>
      <c r="B16" s="166" t="s">
        <v>143</v>
      </c>
      <c r="C16" s="173" t="s">
        <v>144</v>
      </c>
      <c r="D16" s="167" t="s">
        <v>145</v>
      </c>
      <c r="E16" s="168">
        <v>2.1333299999999999</v>
      </c>
      <c r="F16" s="169">
        <v>0</v>
      </c>
      <c r="G16" s="170">
        <f>ROUND(E16*F16,2)</f>
        <v>0</v>
      </c>
      <c r="H16" s="155">
        <v>0</v>
      </c>
      <c r="I16" s="154">
        <f>ROUND(E16*H16,2)</f>
        <v>0</v>
      </c>
      <c r="J16" s="155">
        <v>10</v>
      </c>
      <c r="K16" s="154">
        <f>ROUND(E16*J16,2)</f>
        <v>21.33</v>
      </c>
      <c r="L16" s="154">
        <v>21</v>
      </c>
      <c r="M16" s="154">
        <f>G16*(1+L16/100)</f>
        <v>0</v>
      </c>
      <c r="N16" s="153">
        <v>0</v>
      </c>
      <c r="O16" s="153">
        <f>ROUND(E16*N16,2)</f>
        <v>0</v>
      </c>
      <c r="P16" s="153">
        <v>0</v>
      </c>
      <c r="Q16" s="153">
        <f>ROUND(E16*P16,2)</f>
        <v>0</v>
      </c>
      <c r="R16" s="154"/>
      <c r="S16" s="154" t="s">
        <v>106</v>
      </c>
      <c r="T16" s="154" t="s">
        <v>106</v>
      </c>
      <c r="U16" s="154">
        <v>8.0000000000000002E-3</v>
      </c>
      <c r="V16" s="154">
        <f>ROUND(E16*U16,2)</f>
        <v>0.02</v>
      </c>
      <c r="W16" s="154"/>
      <c r="X16" s="154" t="s">
        <v>120</v>
      </c>
      <c r="Y16" s="154" t="s">
        <v>109</v>
      </c>
      <c r="Z16" s="144"/>
      <c r="AA16" s="144"/>
      <c r="AB16" s="144"/>
      <c r="AC16" s="144"/>
      <c r="AD16" s="144"/>
      <c r="AE16" s="144"/>
      <c r="AF16" s="144"/>
      <c r="AG16" s="144" t="s">
        <v>121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2" x14ac:dyDescent="0.2">
      <c r="A17" s="151"/>
      <c r="B17" s="152"/>
      <c r="C17" s="185" t="s">
        <v>146</v>
      </c>
      <c r="D17" s="177"/>
      <c r="E17" s="178">
        <v>2.1333299999999999</v>
      </c>
      <c r="F17" s="154"/>
      <c r="G17" s="154"/>
      <c r="H17" s="154"/>
      <c r="I17" s="154"/>
      <c r="J17" s="154"/>
      <c r="K17" s="154"/>
      <c r="L17" s="154"/>
      <c r="M17" s="154"/>
      <c r="N17" s="153"/>
      <c r="O17" s="153"/>
      <c r="P17" s="153"/>
      <c r="Q17" s="153"/>
      <c r="R17" s="154"/>
      <c r="S17" s="154"/>
      <c r="T17" s="154"/>
      <c r="U17" s="154"/>
      <c r="V17" s="154"/>
      <c r="W17" s="154"/>
      <c r="X17" s="154"/>
      <c r="Y17" s="154"/>
      <c r="Z17" s="144"/>
      <c r="AA17" s="144"/>
      <c r="AB17" s="144"/>
      <c r="AC17" s="144"/>
      <c r="AD17" s="144"/>
      <c r="AE17" s="144"/>
      <c r="AF17" s="144"/>
      <c r="AG17" s="144" t="s">
        <v>122</v>
      </c>
      <c r="AH17" s="144">
        <v>0</v>
      </c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79">
        <v>6</v>
      </c>
      <c r="B18" s="180" t="s">
        <v>147</v>
      </c>
      <c r="C18" s="186" t="s">
        <v>148</v>
      </c>
      <c r="D18" s="181" t="s">
        <v>145</v>
      </c>
      <c r="E18" s="182">
        <v>87</v>
      </c>
      <c r="F18" s="183">
        <v>0</v>
      </c>
      <c r="G18" s="184">
        <f>ROUND(E18*F18,2)</f>
        <v>0</v>
      </c>
      <c r="H18" s="155">
        <v>0</v>
      </c>
      <c r="I18" s="154">
        <f>ROUND(E18*H18,2)</f>
        <v>0</v>
      </c>
      <c r="J18" s="155">
        <v>60.1</v>
      </c>
      <c r="K18" s="154">
        <f>ROUND(E18*J18,2)</f>
        <v>5228.7</v>
      </c>
      <c r="L18" s="154">
        <v>21</v>
      </c>
      <c r="M18" s="154">
        <f>G18*(1+L18/100)</f>
        <v>0</v>
      </c>
      <c r="N18" s="153">
        <v>0</v>
      </c>
      <c r="O18" s="153">
        <f>ROUND(E18*N18,2)</f>
        <v>0</v>
      </c>
      <c r="P18" s="153">
        <v>0</v>
      </c>
      <c r="Q18" s="153">
        <f>ROUND(E18*P18,2)</f>
        <v>0</v>
      </c>
      <c r="R18" s="154"/>
      <c r="S18" s="154" t="s">
        <v>106</v>
      </c>
      <c r="T18" s="154" t="s">
        <v>106</v>
      </c>
      <c r="U18" s="154">
        <v>9.6000000000000002E-2</v>
      </c>
      <c r="V18" s="154">
        <f>ROUND(E18*U18,2)</f>
        <v>8.35</v>
      </c>
      <c r="W18" s="154"/>
      <c r="X18" s="154" t="s">
        <v>120</v>
      </c>
      <c r="Y18" s="154" t="s">
        <v>109</v>
      </c>
      <c r="Z18" s="144"/>
      <c r="AA18" s="144"/>
      <c r="AB18" s="144"/>
      <c r="AC18" s="144"/>
      <c r="AD18" s="144"/>
      <c r="AE18" s="144"/>
      <c r="AF18" s="144"/>
      <c r="AG18" s="144" t="s">
        <v>121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x14ac:dyDescent="0.2">
      <c r="A19" s="158" t="s">
        <v>101</v>
      </c>
      <c r="B19" s="159" t="s">
        <v>56</v>
      </c>
      <c r="C19" s="172" t="s">
        <v>57</v>
      </c>
      <c r="D19" s="160"/>
      <c r="E19" s="161"/>
      <c r="F19" s="162"/>
      <c r="G19" s="163">
        <f>SUMIF(AG20:AG21,"&lt;&gt;NOR",G20:G21)</f>
        <v>0</v>
      </c>
      <c r="H19" s="157"/>
      <c r="I19" s="157">
        <f>SUM(I20:I21)</f>
        <v>996.62</v>
      </c>
      <c r="J19" s="157"/>
      <c r="K19" s="157">
        <f>SUM(K20:K21)</f>
        <v>100.98</v>
      </c>
      <c r="L19" s="157"/>
      <c r="M19" s="157">
        <f>SUM(M20:M21)</f>
        <v>0</v>
      </c>
      <c r="N19" s="156"/>
      <c r="O19" s="156">
        <f>SUM(O20:O21)</f>
        <v>0.81</v>
      </c>
      <c r="P19" s="156"/>
      <c r="Q19" s="156">
        <f>SUM(Q20:Q21)</f>
        <v>0</v>
      </c>
      <c r="R19" s="157"/>
      <c r="S19" s="157"/>
      <c r="T19" s="157"/>
      <c r="U19" s="157"/>
      <c r="V19" s="157">
        <f>SUM(V20:V21)</f>
        <v>0.15</v>
      </c>
      <c r="W19" s="157"/>
      <c r="X19" s="157"/>
      <c r="Y19" s="157"/>
      <c r="AG19" t="s">
        <v>102</v>
      </c>
    </row>
    <row r="20" spans="1:60" outlineLevel="1" x14ac:dyDescent="0.2">
      <c r="A20" s="165">
        <v>7</v>
      </c>
      <c r="B20" s="166" t="s">
        <v>149</v>
      </c>
      <c r="C20" s="173" t="s">
        <v>150</v>
      </c>
      <c r="D20" s="167" t="s">
        <v>119</v>
      </c>
      <c r="E20" s="168">
        <v>0.32</v>
      </c>
      <c r="F20" s="169">
        <v>0</v>
      </c>
      <c r="G20" s="170">
        <f>ROUND(E20*F20,2)</f>
        <v>0</v>
      </c>
      <c r="H20" s="155">
        <v>3114.43</v>
      </c>
      <c r="I20" s="154">
        <f>ROUND(E20*H20,2)</f>
        <v>996.62</v>
      </c>
      <c r="J20" s="155">
        <v>315.57</v>
      </c>
      <c r="K20" s="154">
        <f>ROUND(E20*J20,2)</f>
        <v>100.98</v>
      </c>
      <c r="L20" s="154">
        <v>21</v>
      </c>
      <c r="M20" s="154">
        <f>G20*(1+L20/100)</f>
        <v>0</v>
      </c>
      <c r="N20" s="153">
        <v>2.5249999999999999</v>
      </c>
      <c r="O20" s="153">
        <f>ROUND(E20*N20,2)</f>
        <v>0.81</v>
      </c>
      <c r="P20" s="153">
        <v>0</v>
      </c>
      <c r="Q20" s="153">
        <f>ROUND(E20*P20,2)</f>
        <v>0</v>
      </c>
      <c r="R20" s="154"/>
      <c r="S20" s="154" t="s">
        <v>106</v>
      </c>
      <c r="T20" s="154" t="s">
        <v>106</v>
      </c>
      <c r="U20" s="154">
        <v>0.47699999999999998</v>
      </c>
      <c r="V20" s="154">
        <f>ROUND(E20*U20,2)</f>
        <v>0.15</v>
      </c>
      <c r="W20" s="154"/>
      <c r="X20" s="154" t="s">
        <v>120</v>
      </c>
      <c r="Y20" s="154" t="s">
        <v>109</v>
      </c>
      <c r="Z20" s="144"/>
      <c r="AA20" s="144"/>
      <c r="AB20" s="144"/>
      <c r="AC20" s="144"/>
      <c r="AD20" s="144"/>
      <c r="AE20" s="144"/>
      <c r="AF20" s="144"/>
      <c r="AG20" s="144" t="s">
        <v>121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2" x14ac:dyDescent="0.2">
      <c r="A21" s="151"/>
      <c r="B21" s="152"/>
      <c r="C21" s="185" t="s">
        <v>137</v>
      </c>
      <c r="D21" s="177"/>
      <c r="E21" s="178">
        <v>0.32</v>
      </c>
      <c r="F21" s="154"/>
      <c r="G21" s="154"/>
      <c r="H21" s="154"/>
      <c r="I21" s="154"/>
      <c r="J21" s="154"/>
      <c r="K21" s="154"/>
      <c r="L21" s="154"/>
      <c r="M21" s="154"/>
      <c r="N21" s="153"/>
      <c r="O21" s="153"/>
      <c r="P21" s="153"/>
      <c r="Q21" s="153"/>
      <c r="R21" s="154"/>
      <c r="S21" s="154"/>
      <c r="T21" s="154"/>
      <c r="U21" s="154"/>
      <c r="V21" s="154"/>
      <c r="W21" s="154"/>
      <c r="X21" s="154"/>
      <c r="Y21" s="154"/>
      <c r="Z21" s="144"/>
      <c r="AA21" s="144"/>
      <c r="AB21" s="144"/>
      <c r="AC21" s="144"/>
      <c r="AD21" s="144"/>
      <c r="AE21" s="144"/>
      <c r="AF21" s="144"/>
      <c r="AG21" s="144" t="s">
        <v>122</v>
      </c>
      <c r="AH21" s="144">
        <v>0</v>
      </c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x14ac:dyDescent="0.2">
      <c r="A22" s="158" t="s">
        <v>101</v>
      </c>
      <c r="B22" s="159" t="s">
        <v>58</v>
      </c>
      <c r="C22" s="172" t="s">
        <v>59</v>
      </c>
      <c r="D22" s="160"/>
      <c r="E22" s="161"/>
      <c r="F22" s="162"/>
      <c r="G22" s="163">
        <f>SUMIF(AG23:AG27,"&lt;&gt;NOR",G23:G27)</f>
        <v>0</v>
      </c>
      <c r="H22" s="157"/>
      <c r="I22" s="157">
        <f>SUM(I23:I27)</f>
        <v>0</v>
      </c>
      <c r="J22" s="157"/>
      <c r="K22" s="157">
        <f>SUM(K23:K27)</f>
        <v>8155.6</v>
      </c>
      <c r="L22" s="157"/>
      <c r="M22" s="157">
        <f>SUM(M23:M27)</f>
        <v>0</v>
      </c>
      <c r="N22" s="156"/>
      <c r="O22" s="156">
        <f>SUM(O23:O27)</f>
        <v>17.75</v>
      </c>
      <c r="P22" s="156"/>
      <c r="Q22" s="156">
        <f>SUM(Q23:Q27)</f>
        <v>0</v>
      </c>
      <c r="R22" s="157"/>
      <c r="S22" s="157"/>
      <c r="T22" s="157"/>
      <c r="U22" s="157"/>
      <c r="V22" s="157">
        <f>SUM(V23:V27)</f>
        <v>0</v>
      </c>
      <c r="W22" s="157"/>
      <c r="X22" s="157"/>
      <c r="Y22" s="157"/>
      <c r="AG22" t="s">
        <v>102</v>
      </c>
    </row>
    <row r="23" spans="1:60" ht="22.5" outlineLevel="1" x14ac:dyDescent="0.2">
      <c r="A23" s="165">
        <v>8</v>
      </c>
      <c r="B23" s="166" t="s">
        <v>151</v>
      </c>
      <c r="C23" s="173" t="s">
        <v>152</v>
      </c>
      <c r="D23" s="167" t="s">
        <v>119</v>
      </c>
      <c r="E23" s="168">
        <v>0.7</v>
      </c>
      <c r="F23" s="169">
        <v>0</v>
      </c>
      <c r="G23" s="170">
        <f>ROUND(E23*F23,2)</f>
        <v>0</v>
      </c>
      <c r="H23" s="155">
        <v>0</v>
      </c>
      <c r="I23" s="154">
        <f>ROUND(E23*H23,2)</f>
        <v>0</v>
      </c>
      <c r="J23" s="155">
        <v>7500</v>
      </c>
      <c r="K23" s="154">
        <f>ROUND(E23*J23,2)</f>
        <v>5250</v>
      </c>
      <c r="L23" s="154">
        <v>21</v>
      </c>
      <c r="M23" s="154">
        <f>G23*(1+L23/100)</f>
        <v>0</v>
      </c>
      <c r="N23" s="153">
        <v>2.5</v>
      </c>
      <c r="O23" s="153">
        <f>ROUND(E23*N23,2)</f>
        <v>1.75</v>
      </c>
      <c r="P23" s="153">
        <v>0</v>
      </c>
      <c r="Q23" s="153">
        <f>ROUND(E23*P23,2)</f>
        <v>0</v>
      </c>
      <c r="R23" s="154"/>
      <c r="S23" s="154" t="s">
        <v>129</v>
      </c>
      <c r="T23" s="154" t="s">
        <v>107</v>
      </c>
      <c r="U23" s="154">
        <v>0</v>
      </c>
      <c r="V23" s="154">
        <f>ROUND(E23*U23,2)</f>
        <v>0</v>
      </c>
      <c r="W23" s="154"/>
      <c r="X23" s="154" t="s">
        <v>120</v>
      </c>
      <c r="Y23" s="154" t="s">
        <v>109</v>
      </c>
      <c r="Z23" s="144"/>
      <c r="AA23" s="144"/>
      <c r="AB23" s="144"/>
      <c r="AC23" s="144"/>
      <c r="AD23" s="144"/>
      <c r="AE23" s="144"/>
      <c r="AF23" s="144"/>
      <c r="AG23" s="144" t="s">
        <v>121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2" x14ac:dyDescent="0.2">
      <c r="A24" s="151"/>
      <c r="B24" s="152"/>
      <c r="C24" s="185" t="s">
        <v>153</v>
      </c>
      <c r="D24" s="177"/>
      <c r="E24" s="178">
        <v>0.7</v>
      </c>
      <c r="F24" s="154"/>
      <c r="G24" s="154"/>
      <c r="H24" s="154"/>
      <c r="I24" s="154"/>
      <c r="J24" s="154"/>
      <c r="K24" s="154"/>
      <c r="L24" s="154"/>
      <c r="M24" s="154"/>
      <c r="N24" s="153"/>
      <c r="O24" s="153"/>
      <c r="P24" s="153"/>
      <c r="Q24" s="153"/>
      <c r="R24" s="154"/>
      <c r="S24" s="154"/>
      <c r="T24" s="154"/>
      <c r="U24" s="154"/>
      <c r="V24" s="154"/>
      <c r="W24" s="154"/>
      <c r="X24" s="154"/>
      <c r="Y24" s="154"/>
      <c r="Z24" s="144"/>
      <c r="AA24" s="144"/>
      <c r="AB24" s="144"/>
      <c r="AC24" s="144"/>
      <c r="AD24" s="144"/>
      <c r="AE24" s="144"/>
      <c r="AF24" s="144"/>
      <c r="AG24" s="144" t="s">
        <v>122</v>
      </c>
      <c r="AH24" s="144">
        <v>0</v>
      </c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165">
        <v>9</v>
      </c>
      <c r="B25" s="166" t="s">
        <v>154</v>
      </c>
      <c r="C25" s="173" t="s">
        <v>155</v>
      </c>
      <c r="D25" s="167" t="s">
        <v>123</v>
      </c>
      <c r="E25" s="168">
        <v>6.4</v>
      </c>
      <c r="F25" s="169">
        <v>0</v>
      </c>
      <c r="G25" s="170">
        <f>ROUND(E25*F25,2)</f>
        <v>0</v>
      </c>
      <c r="H25" s="155">
        <v>0</v>
      </c>
      <c r="I25" s="154">
        <f>ROUND(E25*H25,2)</f>
        <v>0</v>
      </c>
      <c r="J25" s="155">
        <v>454</v>
      </c>
      <c r="K25" s="154">
        <f>ROUND(E25*J25,2)</f>
        <v>2905.6</v>
      </c>
      <c r="L25" s="154">
        <v>21</v>
      </c>
      <c r="M25" s="154">
        <f>G25*(1+L25/100)</f>
        <v>0</v>
      </c>
      <c r="N25" s="153">
        <v>2.5</v>
      </c>
      <c r="O25" s="153">
        <f>ROUND(E25*N25,2)</f>
        <v>16</v>
      </c>
      <c r="P25" s="153">
        <v>0</v>
      </c>
      <c r="Q25" s="153">
        <f>ROUND(E25*P25,2)</f>
        <v>0</v>
      </c>
      <c r="R25" s="154"/>
      <c r="S25" s="154" t="s">
        <v>129</v>
      </c>
      <c r="T25" s="154" t="s">
        <v>107</v>
      </c>
      <c r="U25" s="154">
        <v>0</v>
      </c>
      <c r="V25" s="154">
        <f>ROUND(E25*U25,2)</f>
        <v>0</v>
      </c>
      <c r="W25" s="154"/>
      <c r="X25" s="154" t="s">
        <v>120</v>
      </c>
      <c r="Y25" s="154" t="s">
        <v>109</v>
      </c>
      <c r="Z25" s="144"/>
      <c r="AA25" s="144"/>
      <c r="AB25" s="144"/>
      <c r="AC25" s="144"/>
      <c r="AD25" s="144"/>
      <c r="AE25" s="144"/>
      <c r="AF25" s="144"/>
      <c r="AG25" s="144" t="s">
        <v>121</v>
      </c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2" x14ac:dyDescent="0.2">
      <c r="A26" s="151"/>
      <c r="B26" s="152"/>
      <c r="C26" s="185" t="s">
        <v>156</v>
      </c>
      <c r="D26" s="177"/>
      <c r="E26" s="178">
        <v>4</v>
      </c>
      <c r="F26" s="154"/>
      <c r="G26" s="154"/>
      <c r="H26" s="154"/>
      <c r="I26" s="154"/>
      <c r="J26" s="154"/>
      <c r="K26" s="154"/>
      <c r="L26" s="154"/>
      <c r="M26" s="154"/>
      <c r="N26" s="153"/>
      <c r="O26" s="153"/>
      <c r="P26" s="153"/>
      <c r="Q26" s="153"/>
      <c r="R26" s="154"/>
      <c r="S26" s="154"/>
      <c r="T26" s="154"/>
      <c r="U26" s="154"/>
      <c r="V26" s="154"/>
      <c r="W26" s="154"/>
      <c r="X26" s="154"/>
      <c r="Y26" s="154"/>
      <c r="Z26" s="144"/>
      <c r="AA26" s="144"/>
      <c r="AB26" s="144"/>
      <c r="AC26" s="144"/>
      <c r="AD26" s="144"/>
      <c r="AE26" s="144"/>
      <c r="AF26" s="144"/>
      <c r="AG26" s="144" t="s">
        <v>122</v>
      </c>
      <c r="AH26" s="144">
        <v>0</v>
      </c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3" x14ac:dyDescent="0.2">
      <c r="A27" s="151"/>
      <c r="B27" s="152"/>
      <c r="C27" s="185" t="s">
        <v>157</v>
      </c>
      <c r="D27" s="177"/>
      <c r="E27" s="178">
        <v>2.4</v>
      </c>
      <c r="F27" s="154"/>
      <c r="G27" s="154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54"/>
      <c r="Z27" s="144"/>
      <c r="AA27" s="144"/>
      <c r="AB27" s="144"/>
      <c r="AC27" s="144"/>
      <c r="AD27" s="144"/>
      <c r="AE27" s="144"/>
      <c r="AF27" s="144"/>
      <c r="AG27" s="144" t="s">
        <v>122</v>
      </c>
      <c r="AH27" s="144">
        <v>0</v>
      </c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x14ac:dyDescent="0.2">
      <c r="A28" s="158" t="s">
        <v>101</v>
      </c>
      <c r="B28" s="159" t="s">
        <v>60</v>
      </c>
      <c r="C28" s="172" t="s">
        <v>61</v>
      </c>
      <c r="D28" s="160"/>
      <c r="E28" s="161"/>
      <c r="F28" s="162"/>
      <c r="G28" s="163">
        <f>SUMIF(AG29:AG32,"&lt;&gt;NOR",G29:G32)</f>
        <v>0</v>
      </c>
      <c r="H28" s="157"/>
      <c r="I28" s="157">
        <f>SUM(I29:I32)</f>
        <v>23138.39</v>
      </c>
      <c r="J28" s="157"/>
      <c r="K28" s="157">
        <f>SUM(K29:K32)</f>
        <v>23892.61</v>
      </c>
      <c r="L28" s="157"/>
      <c r="M28" s="157">
        <f>SUM(M29:M32)</f>
        <v>0</v>
      </c>
      <c r="N28" s="156"/>
      <c r="O28" s="156">
        <f>SUM(O29:O32)</f>
        <v>41.6</v>
      </c>
      <c r="P28" s="156"/>
      <c r="Q28" s="156">
        <f>SUM(Q29:Q32)</f>
        <v>0</v>
      </c>
      <c r="R28" s="157"/>
      <c r="S28" s="157"/>
      <c r="T28" s="157"/>
      <c r="U28" s="157"/>
      <c r="V28" s="157">
        <f>SUM(V29:V32)</f>
        <v>1.74</v>
      </c>
      <c r="W28" s="157"/>
      <c r="X28" s="157"/>
      <c r="Y28" s="157"/>
      <c r="AG28" t="s">
        <v>102</v>
      </c>
    </row>
    <row r="29" spans="1:60" outlineLevel="1" x14ac:dyDescent="0.2">
      <c r="A29" s="165">
        <v>10</v>
      </c>
      <c r="B29" s="166" t="s">
        <v>158</v>
      </c>
      <c r="C29" s="173" t="s">
        <v>159</v>
      </c>
      <c r="D29" s="167" t="s">
        <v>145</v>
      </c>
      <c r="E29" s="168">
        <v>87</v>
      </c>
      <c r="F29" s="169">
        <v>0</v>
      </c>
      <c r="G29" s="170">
        <f>ROUND(E29*F29,2)</f>
        <v>0</v>
      </c>
      <c r="H29" s="155">
        <v>2.97</v>
      </c>
      <c r="I29" s="154">
        <f>ROUND(E29*H29,2)</f>
        <v>258.39</v>
      </c>
      <c r="J29" s="155">
        <v>35.03</v>
      </c>
      <c r="K29" s="154">
        <f>ROUND(E29*J29,2)</f>
        <v>3047.61</v>
      </c>
      <c r="L29" s="154">
        <v>21</v>
      </c>
      <c r="M29" s="154">
        <f>G29*(1+L29/100)</f>
        <v>0</v>
      </c>
      <c r="N29" s="153">
        <v>0</v>
      </c>
      <c r="O29" s="153">
        <f>ROUND(E29*N29,2)</f>
        <v>0</v>
      </c>
      <c r="P29" s="153">
        <v>0</v>
      </c>
      <c r="Q29" s="153">
        <f>ROUND(E29*P29,2)</f>
        <v>0</v>
      </c>
      <c r="R29" s="154"/>
      <c r="S29" s="154" t="s">
        <v>106</v>
      </c>
      <c r="T29" s="154" t="s">
        <v>106</v>
      </c>
      <c r="U29" s="154">
        <v>0.02</v>
      </c>
      <c r="V29" s="154">
        <f>ROUND(E29*U29,2)</f>
        <v>1.74</v>
      </c>
      <c r="W29" s="154"/>
      <c r="X29" s="154" t="s">
        <v>120</v>
      </c>
      <c r="Y29" s="154" t="s">
        <v>109</v>
      </c>
      <c r="Z29" s="144"/>
      <c r="AA29" s="144"/>
      <c r="AB29" s="144"/>
      <c r="AC29" s="144"/>
      <c r="AD29" s="144"/>
      <c r="AE29" s="144"/>
      <c r="AF29" s="144"/>
      <c r="AG29" s="144" t="s">
        <v>121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2" x14ac:dyDescent="0.2">
      <c r="A30" s="151"/>
      <c r="B30" s="152"/>
      <c r="C30" s="185" t="s">
        <v>160</v>
      </c>
      <c r="D30" s="177"/>
      <c r="E30" s="178">
        <v>87</v>
      </c>
      <c r="F30" s="154"/>
      <c r="G30" s="154"/>
      <c r="H30" s="154"/>
      <c r="I30" s="154"/>
      <c r="J30" s="154"/>
      <c r="K30" s="154"/>
      <c r="L30" s="154"/>
      <c r="M30" s="154"/>
      <c r="N30" s="153"/>
      <c r="O30" s="153"/>
      <c r="P30" s="153"/>
      <c r="Q30" s="153"/>
      <c r="R30" s="154"/>
      <c r="S30" s="154"/>
      <c r="T30" s="154"/>
      <c r="U30" s="154"/>
      <c r="V30" s="154"/>
      <c r="W30" s="154"/>
      <c r="X30" s="154"/>
      <c r="Y30" s="154"/>
      <c r="Z30" s="144"/>
      <c r="AA30" s="144"/>
      <c r="AB30" s="144"/>
      <c r="AC30" s="144"/>
      <c r="AD30" s="144"/>
      <c r="AE30" s="144"/>
      <c r="AF30" s="144"/>
      <c r="AG30" s="144" t="s">
        <v>122</v>
      </c>
      <c r="AH30" s="144">
        <v>0</v>
      </c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ht="22.5" outlineLevel="1" x14ac:dyDescent="0.2">
      <c r="A31" s="179">
        <v>11</v>
      </c>
      <c r="B31" s="180" t="s">
        <v>161</v>
      </c>
      <c r="C31" s="186" t="s">
        <v>162</v>
      </c>
      <c r="D31" s="181" t="s">
        <v>128</v>
      </c>
      <c r="E31" s="182">
        <v>11</v>
      </c>
      <c r="F31" s="183">
        <v>0</v>
      </c>
      <c r="G31" s="184">
        <f>ROUND(E31*F31,2)</f>
        <v>0</v>
      </c>
      <c r="H31" s="155">
        <v>0</v>
      </c>
      <c r="I31" s="154">
        <f>ROUND(E31*H31,2)</f>
        <v>0</v>
      </c>
      <c r="J31" s="155">
        <v>1895</v>
      </c>
      <c r="K31" s="154">
        <f>ROUND(E31*J31,2)</f>
        <v>20845</v>
      </c>
      <c r="L31" s="154">
        <v>21</v>
      </c>
      <c r="M31" s="154">
        <f>G31*(1+L31/100)</f>
        <v>0</v>
      </c>
      <c r="N31" s="153">
        <v>0</v>
      </c>
      <c r="O31" s="153">
        <f>ROUND(E31*N31,2)</f>
        <v>0</v>
      </c>
      <c r="P31" s="153">
        <v>0</v>
      </c>
      <c r="Q31" s="153">
        <f>ROUND(E31*P31,2)</f>
        <v>0</v>
      </c>
      <c r="R31" s="154"/>
      <c r="S31" s="154" t="s">
        <v>129</v>
      </c>
      <c r="T31" s="154" t="s">
        <v>107</v>
      </c>
      <c r="U31" s="154">
        <v>0</v>
      </c>
      <c r="V31" s="154">
        <f>ROUND(E31*U31,2)</f>
        <v>0</v>
      </c>
      <c r="W31" s="154"/>
      <c r="X31" s="154" t="s">
        <v>120</v>
      </c>
      <c r="Y31" s="154" t="s">
        <v>109</v>
      </c>
      <c r="Z31" s="144"/>
      <c r="AA31" s="144"/>
      <c r="AB31" s="144"/>
      <c r="AC31" s="144"/>
      <c r="AD31" s="144"/>
      <c r="AE31" s="144"/>
      <c r="AF31" s="144"/>
      <c r="AG31" s="144" t="s">
        <v>121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79">
        <v>12</v>
      </c>
      <c r="B32" s="180" t="s">
        <v>163</v>
      </c>
      <c r="C32" s="186" t="s">
        <v>164</v>
      </c>
      <c r="D32" s="181" t="s">
        <v>119</v>
      </c>
      <c r="E32" s="182">
        <v>26</v>
      </c>
      <c r="F32" s="183">
        <v>0</v>
      </c>
      <c r="G32" s="184">
        <f>ROUND(E32*F32,2)</f>
        <v>0</v>
      </c>
      <c r="H32" s="155">
        <v>880</v>
      </c>
      <c r="I32" s="154">
        <f>ROUND(E32*H32,2)</f>
        <v>22880</v>
      </c>
      <c r="J32" s="155">
        <v>0</v>
      </c>
      <c r="K32" s="154">
        <f>ROUND(E32*J32,2)</f>
        <v>0</v>
      </c>
      <c r="L32" s="154">
        <v>21</v>
      </c>
      <c r="M32" s="154">
        <f>G32*(1+L32/100)</f>
        <v>0</v>
      </c>
      <c r="N32" s="153">
        <v>1.6</v>
      </c>
      <c r="O32" s="153">
        <f>ROUND(E32*N32,2)</f>
        <v>41.6</v>
      </c>
      <c r="P32" s="153">
        <v>0</v>
      </c>
      <c r="Q32" s="153">
        <f>ROUND(E32*P32,2)</f>
        <v>0</v>
      </c>
      <c r="R32" s="154" t="s">
        <v>165</v>
      </c>
      <c r="S32" s="154" t="s">
        <v>106</v>
      </c>
      <c r="T32" s="154" t="s">
        <v>107</v>
      </c>
      <c r="U32" s="154">
        <v>0</v>
      </c>
      <c r="V32" s="154">
        <f>ROUND(E32*U32,2)</f>
        <v>0</v>
      </c>
      <c r="W32" s="154"/>
      <c r="X32" s="154" t="s">
        <v>166</v>
      </c>
      <c r="Y32" s="154" t="s">
        <v>109</v>
      </c>
      <c r="Z32" s="144"/>
      <c r="AA32" s="144"/>
      <c r="AB32" s="144"/>
      <c r="AC32" s="144"/>
      <c r="AD32" s="144"/>
      <c r="AE32" s="144"/>
      <c r="AF32" s="144"/>
      <c r="AG32" s="144" t="s">
        <v>167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x14ac:dyDescent="0.2">
      <c r="A33" s="158" t="s">
        <v>101</v>
      </c>
      <c r="B33" s="159" t="s">
        <v>62</v>
      </c>
      <c r="C33" s="172" t="s">
        <v>63</v>
      </c>
      <c r="D33" s="160"/>
      <c r="E33" s="161"/>
      <c r="F33" s="162"/>
      <c r="G33" s="163">
        <f>SUMIF(AG34:AG34,"&lt;&gt;NOR",G34:G34)</f>
        <v>0</v>
      </c>
      <c r="H33" s="157"/>
      <c r="I33" s="157">
        <f>SUM(I34:I34)</f>
        <v>0</v>
      </c>
      <c r="J33" s="157"/>
      <c r="K33" s="157">
        <f>SUM(K34:K34)</f>
        <v>4914.91</v>
      </c>
      <c r="L33" s="157"/>
      <c r="M33" s="157">
        <f>SUM(M34:M34)</f>
        <v>0</v>
      </c>
      <c r="N33" s="156"/>
      <c r="O33" s="156">
        <f>SUM(O34:O34)</f>
        <v>0</v>
      </c>
      <c r="P33" s="156"/>
      <c r="Q33" s="156">
        <f>SUM(Q34:Q34)</f>
        <v>0</v>
      </c>
      <c r="R33" s="157"/>
      <c r="S33" s="157"/>
      <c r="T33" s="157"/>
      <c r="U33" s="157"/>
      <c r="V33" s="157">
        <f>SUM(V34:V34)</f>
        <v>1.2</v>
      </c>
      <c r="W33" s="157"/>
      <c r="X33" s="157"/>
      <c r="Y33" s="157"/>
      <c r="AG33" t="s">
        <v>102</v>
      </c>
    </row>
    <row r="34" spans="1:60" outlineLevel="1" x14ac:dyDescent="0.2">
      <c r="A34" s="179">
        <v>13</v>
      </c>
      <c r="B34" s="180" t="s">
        <v>124</v>
      </c>
      <c r="C34" s="186" t="s">
        <v>168</v>
      </c>
      <c r="D34" s="181" t="s">
        <v>126</v>
      </c>
      <c r="E34" s="182">
        <v>60.158000000000001</v>
      </c>
      <c r="F34" s="183">
        <v>0</v>
      </c>
      <c r="G34" s="184">
        <f>ROUND(E34*F34,2)</f>
        <v>0</v>
      </c>
      <c r="H34" s="155">
        <v>0</v>
      </c>
      <c r="I34" s="154">
        <f>ROUND(E34*H34,2)</f>
        <v>0</v>
      </c>
      <c r="J34" s="155">
        <v>81.7</v>
      </c>
      <c r="K34" s="154">
        <f>ROUND(E34*J34,2)</f>
        <v>4914.91</v>
      </c>
      <c r="L34" s="154">
        <v>21</v>
      </c>
      <c r="M34" s="154">
        <f>G34*(1+L34/100)</f>
        <v>0</v>
      </c>
      <c r="N34" s="153">
        <v>0</v>
      </c>
      <c r="O34" s="153">
        <f>ROUND(E34*N34,2)</f>
        <v>0</v>
      </c>
      <c r="P34" s="153">
        <v>0</v>
      </c>
      <c r="Q34" s="153">
        <f>ROUND(E34*P34,2)</f>
        <v>0</v>
      </c>
      <c r="R34" s="154"/>
      <c r="S34" s="154" t="s">
        <v>106</v>
      </c>
      <c r="T34" s="154" t="s">
        <v>106</v>
      </c>
      <c r="U34" s="154">
        <v>0.02</v>
      </c>
      <c r="V34" s="154">
        <f>ROUND(E34*U34,2)</f>
        <v>1.2</v>
      </c>
      <c r="W34" s="154"/>
      <c r="X34" s="154" t="s">
        <v>125</v>
      </c>
      <c r="Y34" s="154" t="s">
        <v>109</v>
      </c>
      <c r="Z34" s="144"/>
      <c r="AA34" s="144"/>
      <c r="AB34" s="144"/>
      <c r="AC34" s="144"/>
      <c r="AD34" s="144"/>
      <c r="AE34" s="144"/>
      <c r="AF34" s="144"/>
      <c r="AG34" s="144" t="s">
        <v>127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x14ac:dyDescent="0.2">
      <c r="A35" s="158" t="s">
        <v>101</v>
      </c>
      <c r="B35" s="159" t="s">
        <v>64</v>
      </c>
      <c r="C35" s="172" t="s">
        <v>65</v>
      </c>
      <c r="D35" s="160"/>
      <c r="E35" s="161"/>
      <c r="F35" s="162"/>
      <c r="G35" s="163">
        <f>SUMIF(AG36:AG44,"&lt;&gt;NOR",G36:G44)</f>
        <v>0</v>
      </c>
      <c r="H35" s="157"/>
      <c r="I35" s="157">
        <f>SUM(I36:I44)</f>
        <v>0</v>
      </c>
      <c r="J35" s="157"/>
      <c r="K35" s="157">
        <f>SUM(K36:K44)</f>
        <v>120930</v>
      </c>
      <c r="L35" s="157"/>
      <c r="M35" s="157">
        <f>SUM(M36:M44)</f>
        <v>0</v>
      </c>
      <c r="N35" s="156"/>
      <c r="O35" s="156">
        <f>SUM(O36:O44)</f>
        <v>0</v>
      </c>
      <c r="P35" s="156"/>
      <c r="Q35" s="156">
        <f>SUM(Q36:Q44)</f>
        <v>0</v>
      </c>
      <c r="R35" s="157"/>
      <c r="S35" s="157"/>
      <c r="T35" s="157"/>
      <c r="U35" s="157"/>
      <c r="V35" s="157">
        <f>SUM(V36:V44)</f>
        <v>0</v>
      </c>
      <c r="W35" s="157"/>
      <c r="X35" s="157"/>
      <c r="Y35" s="157"/>
      <c r="AG35" t="s">
        <v>102</v>
      </c>
    </row>
    <row r="36" spans="1:60" outlineLevel="1" x14ac:dyDescent="0.2">
      <c r="A36" s="179">
        <v>14</v>
      </c>
      <c r="B36" s="180" t="s">
        <v>169</v>
      </c>
      <c r="C36" s="186" t="s">
        <v>170</v>
      </c>
      <c r="D36" s="181" t="s">
        <v>128</v>
      </c>
      <c r="E36" s="182">
        <v>1</v>
      </c>
      <c r="F36" s="183">
        <v>0</v>
      </c>
      <c r="G36" s="184">
        <f t="shared" ref="G36:G44" si="0">ROUND(E36*F36,2)</f>
        <v>0</v>
      </c>
      <c r="H36" s="155">
        <v>0</v>
      </c>
      <c r="I36" s="154">
        <f t="shared" ref="I36:I44" si="1">ROUND(E36*H36,2)</f>
        <v>0</v>
      </c>
      <c r="J36" s="155">
        <v>14100</v>
      </c>
      <c r="K36" s="154">
        <f t="shared" ref="K36:K44" si="2">ROUND(E36*J36,2)</f>
        <v>14100</v>
      </c>
      <c r="L36" s="154">
        <v>21</v>
      </c>
      <c r="M36" s="154">
        <f t="shared" ref="M36:M44" si="3">G36*(1+L36/100)</f>
        <v>0</v>
      </c>
      <c r="N36" s="153">
        <v>0</v>
      </c>
      <c r="O36" s="153">
        <f t="shared" ref="O36:O44" si="4">ROUND(E36*N36,2)</f>
        <v>0</v>
      </c>
      <c r="P36" s="153">
        <v>0</v>
      </c>
      <c r="Q36" s="153">
        <f t="shared" ref="Q36:Q44" si="5">ROUND(E36*P36,2)</f>
        <v>0</v>
      </c>
      <c r="R36" s="154"/>
      <c r="S36" s="154" t="s">
        <v>129</v>
      </c>
      <c r="T36" s="154" t="s">
        <v>107</v>
      </c>
      <c r="U36" s="154">
        <v>0</v>
      </c>
      <c r="V36" s="154">
        <f t="shared" ref="V36:V44" si="6">ROUND(E36*U36,2)</f>
        <v>0</v>
      </c>
      <c r="W36" s="154"/>
      <c r="X36" s="154" t="s">
        <v>120</v>
      </c>
      <c r="Y36" s="154" t="s">
        <v>109</v>
      </c>
      <c r="Z36" s="144"/>
      <c r="AA36" s="144"/>
      <c r="AB36" s="144"/>
      <c r="AC36" s="144"/>
      <c r="AD36" s="144"/>
      <c r="AE36" s="144"/>
      <c r="AF36" s="144"/>
      <c r="AG36" s="144" t="s">
        <v>121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79">
        <v>15</v>
      </c>
      <c r="B37" s="180" t="s">
        <v>171</v>
      </c>
      <c r="C37" s="186" t="s">
        <v>172</v>
      </c>
      <c r="D37" s="181" t="s">
        <v>128</v>
      </c>
      <c r="E37" s="182">
        <v>1</v>
      </c>
      <c r="F37" s="183">
        <v>0</v>
      </c>
      <c r="G37" s="184">
        <f t="shared" si="0"/>
        <v>0</v>
      </c>
      <c r="H37" s="155">
        <v>0</v>
      </c>
      <c r="I37" s="154">
        <f t="shared" si="1"/>
        <v>0</v>
      </c>
      <c r="J37" s="155">
        <v>1600</v>
      </c>
      <c r="K37" s="154">
        <f t="shared" si="2"/>
        <v>1600</v>
      </c>
      <c r="L37" s="154">
        <v>21</v>
      </c>
      <c r="M37" s="154">
        <f t="shared" si="3"/>
        <v>0</v>
      </c>
      <c r="N37" s="153">
        <v>0</v>
      </c>
      <c r="O37" s="153">
        <f t="shared" si="4"/>
        <v>0</v>
      </c>
      <c r="P37" s="153">
        <v>0</v>
      </c>
      <c r="Q37" s="153">
        <f t="shared" si="5"/>
        <v>0</v>
      </c>
      <c r="R37" s="154"/>
      <c r="S37" s="154" t="s">
        <v>129</v>
      </c>
      <c r="T37" s="154" t="s">
        <v>107</v>
      </c>
      <c r="U37" s="154">
        <v>0</v>
      </c>
      <c r="V37" s="154">
        <f t="shared" si="6"/>
        <v>0</v>
      </c>
      <c r="W37" s="154"/>
      <c r="X37" s="154" t="s">
        <v>120</v>
      </c>
      <c r="Y37" s="154" t="s">
        <v>109</v>
      </c>
      <c r="Z37" s="144"/>
      <c r="AA37" s="144"/>
      <c r="AB37" s="144"/>
      <c r="AC37" s="144"/>
      <c r="AD37" s="144"/>
      <c r="AE37" s="144"/>
      <c r="AF37" s="144"/>
      <c r="AG37" s="144" t="s">
        <v>121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179">
        <v>16</v>
      </c>
      <c r="B38" s="180" t="s">
        <v>173</v>
      </c>
      <c r="C38" s="186" t="s">
        <v>174</v>
      </c>
      <c r="D38" s="181" t="s">
        <v>128</v>
      </c>
      <c r="E38" s="182">
        <v>1</v>
      </c>
      <c r="F38" s="183">
        <v>0</v>
      </c>
      <c r="G38" s="184">
        <f t="shared" si="0"/>
        <v>0</v>
      </c>
      <c r="H38" s="155">
        <v>0</v>
      </c>
      <c r="I38" s="154">
        <f t="shared" si="1"/>
        <v>0</v>
      </c>
      <c r="J38" s="155">
        <v>39200</v>
      </c>
      <c r="K38" s="154">
        <f t="shared" si="2"/>
        <v>39200</v>
      </c>
      <c r="L38" s="154">
        <v>21</v>
      </c>
      <c r="M38" s="154">
        <f t="shared" si="3"/>
        <v>0</v>
      </c>
      <c r="N38" s="153">
        <v>0</v>
      </c>
      <c r="O38" s="153">
        <f t="shared" si="4"/>
        <v>0</v>
      </c>
      <c r="P38" s="153">
        <v>0</v>
      </c>
      <c r="Q38" s="153">
        <f t="shared" si="5"/>
        <v>0</v>
      </c>
      <c r="R38" s="154"/>
      <c r="S38" s="154" t="s">
        <v>129</v>
      </c>
      <c r="T38" s="154" t="s">
        <v>107</v>
      </c>
      <c r="U38" s="154">
        <v>0</v>
      </c>
      <c r="V38" s="154">
        <f t="shared" si="6"/>
        <v>0</v>
      </c>
      <c r="W38" s="154"/>
      <c r="X38" s="154" t="s">
        <v>120</v>
      </c>
      <c r="Y38" s="154" t="s">
        <v>109</v>
      </c>
      <c r="Z38" s="144"/>
      <c r="AA38" s="144"/>
      <c r="AB38" s="144"/>
      <c r="AC38" s="144"/>
      <c r="AD38" s="144"/>
      <c r="AE38" s="144"/>
      <c r="AF38" s="144"/>
      <c r="AG38" s="144" t="s">
        <v>121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79">
        <v>17</v>
      </c>
      <c r="B39" s="180" t="s">
        <v>175</v>
      </c>
      <c r="C39" s="186" t="s">
        <v>176</v>
      </c>
      <c r="D39" s="181" t="s">
        <v>128</v>
      </c>
      <c r="E39" s="182">
        <v>1</v>
      </c>
      <c r="F39" s="183">
        <v>0</v>
      </c>
      <c r="G39" s="184">
        <f t="shared" si="0"/>
        <v>0</v>
      </c>
      <c r="H39" s="155">
        <v>0</v>
      </c>
      <c r="I39" s="154">
        <f t="shared" si="1"/>
        <v>0</v>
      </c>
      <c r="J39" s="155">
        <v>1600</v>
      </c>
      <c r="K39" s="154">
        <f t="shared" si="2"/>
        <v>1600</v>
      </c>
      <c r="L39" s="154">
        <v>21</v>
      </c>
      <c r="M39" s="154">
        <f t="shared" si="3"/>
        <v>0</v>
      </c>
      <c r="N39" s="153">
        <v>0</v>
      </c>
      <c r="O39" s="153">
        <f t="shared" si="4"/>
        <v>0</v>
      </c>
      <c r="P39" s="153">
        <v>0</v>
      </c>
      <c r="Q39" s="153">
        <f t="shared" si="5"/>
        <v>0</v>
      </c>
      <c r="R39" s="154"/>
      <c r="S39" s="154" t="s">
        <v>129</v>
      </c>
      <c r="T39" s="154" t="s">
        <v>107</v>
      </c>
      <c r="U39" s="154">
        <v>0</v>
      </c>
      <c r="V39" s="154">
        <f t="shared" si="6"/>
        <v>0</v>
      </c>
      <c r="W39" s="154"/>
      <c r="X39" s="154" t="s">
        <v>120</v>
      </c>
      <c r="Y39" s="154" t="s">
        <v>109</v>
      </c>
      <c r="Z39" s="144"/>
      <c r="AA39" s="144"/>
      <c r="AB39" s="144"/>
      <c r="AC39" s="144"/>
      <c r="AD39" s="144"/>
      <c r="AE39" s="144"/>
      <c r="AF39" s="144"/>
      <c r="AG39" s="144" t="s">
        <v>121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ht="22.5" outlineLevel="1" x14ac:dyDescent="0.2">
      <c r="A40" s="179">
        <v>18</v>
      </c>
      <c r="B40" s="180" t="s">
        <v>177</v>
      </c>
      <c r="C40" s="186" t="s">
        <v>178</v>
      </c>
      <c r="D40" s="181" t="s">
        <v>128</v>
      </c>
      <c r="E40" s="182">
        <v>1</v>
      </c>
      <c r="F40" s="183">
        <v>0</v>
      </c>
      <c r="G40" s="184">
        <f t="shared" si="0"/>
        <v>0</v>
      </c>
      <c r="H40" s="155">
        <v>0</v>
      </c>
      <c r="I40" s="154">
        <f t="shared" si="1"/>
        <v>0</v>
      </c>
      <c r="J40" s="155">
        <v>30630</v>
      </c>
      <c r="K40" s="154">
        <f t="shared" si="2"/>
        <v>30630</v>
      </c>
      <c r="L40" s="154">
        <v>21</v>
      </c>
      <c r="M40" s="154">
        <f t="shared" si="3"/>
        <v>0</v>
      </c>
      <c r="N40" s="153">
        <v>0</v>
      </c>
      <c r="O40" s="153">
        <f t="shared" si="4"/>
        <v>0</v>
      </c>
      <c r="P40" s="153">
        <v>0</v>
      </c>
      <c r="Q40" s="153">
        <f t="shared" si="5"/>
        <v>0</v>
      </c>
      <c r="R40" s="154"/>
      <c r="S40" s="154" t="s">
        <v>129</v>
      </c>
      <c r="T40" s="154" t="s">
        <v>107</v>
      </c>
      <c r="U40" s="154">
        <v>0</v>
      </c>
      <c r="V40" s="154">
        <f t="shared" si="6"/>
        <v>0</v>
      </c>
      <c r="W40" s="154"/>
      <c r="X40" s="154" t="s">
        <v>120</v>
      </c>
      <c r="Y40" s="154" t="s">
        <v>109</v>
      </c>
      <c r="Z40" s="144"/>
      <c r="AA40" s="144"/>
      <c r="AB40" s="144"/>
      <c r="AC40" s="144"/>
      <c r="AD40" s="144"/>
      <c r="AE40" s="144"/>
      <c r="AF40" s="144"/>
      <c r="AG40" s="144" t="s">
        <v>121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79">
        <v>19</v>
      </c>
      <c r="B41" s="180" t="s">
        <v>179</v>
      </c>
      <c r="C41" s="186" t="s">
        <v>180</v>
      </c>
      <c r="D41" s="181" t="s">
        <v>128</v>
      </c>
      <c r="E41" s="182">
        <v>1</v>
      </c>
      <c r="F41" s="183">
        <v>0</v>
      </c>
      <c r="G41" s="184">
        <f t="shared" si="0"/>
        <v>0</v>
      </c>
      <c r="H41" s="155">
        <v>0</v>
      </c>
      <c r="I41" s="154">
        <f t="shared" si="1"/>
        <v>0</v>
      </c>
      <c r="J41" s="155">
        <v>1200</v>
      </c>
      <c r="K41" s="154">
        <f t="shared" si="2"/>
        <v>1200</v>
      </c>
      <c r="L41" s="154">
        <v>21</v>
      </c>
      <c r="M41" s="154">
        <f t="shared" si="3"/>
        <v>0</v>
      </c>
      <c r="N41" s="153">
        <v>0</v>
      </c>
      <c r="O41" s="153">
        <f t="shared" si="4"/>
        <v>0</v>
      </c>
      <c r="P41" s="153">
        <v>0</v>
      </c>
      <c r="Q41" s="153">
        <f t="shared" si="5"/>
        <v>0</v>
      </c>
      <c r="R41" s="154"/>
      <c r="S41" s="154" t="s">
        <v>129</v>
      </c>
      <c r="T41" s="154" t="s">
        <v>107</v>
      </c>
      <c r="U41" s="154">
        <v>0</v>
      </c>
      <c r="V41" s="154">
        <f t="shared" si="6"/>
        <v>0</v>
      </c>
      <c r="W41" s="154"/>
      <c r="X41" s="154" t="s">
        <v>120</v>
      </c>
      <c r="Y41" s="154" t="s">
        <v>109</v>
      </c>
      <c r="Z41" s="144"/>
      <c r="AA41" s="144"/>
      <c r="AB41" s="144"/>
      <c r="AC41" s="144"/>
      <c r="AD41" s="144"/>
      <c r="AE41" s="144"/>
      <c r="AF41" s="144"/>
      <c r="AG41" s="144" t="s">
        <v>121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ht="22.5" outlineLevel="1" x14ac:dyDescent="0.2">
      <c r="A42" s="179">
        <v>20</v>
      </c>
      <c r="B42" s="180" t="s">
        <v>181</v>
      </c>
      <c r="C42" s="186" t="s">
        <v>182</v>
      </c>
      <c r="D42" s="181" t="s">
        <v>128</v>
      </c>
      <c r="E42" s="182">
        <v>2</v>
      </c>
      <c r="F42" s="183">
        <v>0</v>
      </c>
      <c r="G42" s="184">
        <f t="shared" si="0"/>
        <v>0</v>
      </c>
      <c r="H42" s="155">
        <v>0</v>
      </c>
      <c r="I42" s="154">
        <f t="shared" si="1"/>
        <v>0</v>
      </c>
      <c r="J42" s="155">
        <v>12400</v>
      </c>
      <c r="K42" s="154">
        <f t="shared" si="2"/>
        <v>24800</v>
      </c>
      <c r="L42" s="154">
        <v>21</v>
      </c>
      <c r="M42" s="154">
        <f t="shared" si="3"/>
        <v>0</v>
      </c>
      <c r="N42" s="153">
        <v>0</v>
      </c>
      <c r="O42" s="153">
        <f t="shared" si="4"/>
        <v>0</v>
      </c>
      <c r="P42" s="153">
        <v>0</v>
      </c>
      <c r="Q42" s="153">
        <f t="shared" si="5"/>
        <v>0</v>
      </c>
      <c r="R42" s="154"/>
      <c r="S42" s="154" t="s">
        <v>129</v>
      </c>
      <c r="T42" s="154" t="s">
        <v>107</v>
      </c>
      <c r="U42" s="154">
        <v>0</v>
      </c>
      <c r="V42" s="154">
        <f t="shared" si="6"/>
        <v>0</v>
      </c>
      <c r="W42" s="154"/>
      <c r="X42" s="154" t="s">
        <v>120</v>
      </c>
      <c r="Y42" s="154" t="s">
        <v>109</v>
      </c>
      <c r="Z42" s="144"/>
      <c r="AA42" s="144"/>
      <c r="AB42" s="144"/>
      <c r="AC42" s="144"/>
      <c r="AD42" s="144"/>
      <c r="AE42" s="144"/>
      <c r="AF42" s="144"/>
      <c r="AG42" s="144" t="s">
        <v>121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ht="22.5" outlineLevel="1" x14ac:dyDescent="0.2">
      <c r="A43" s="179">
        <v>21</v>
      </c>
      <c r="B43" s="180" t="s">
        <v>183</v>
      </c>
      <c r="C43" s="186" t="s">
        <v>184</v>
      </c>
      <c r="D43" s="181" t="s">
        <v>128</v>
      </c>
      <c r="E43" s="182">
        <v>2</v>
      </c>
      <c r="F43" s="183">
        <v>0</v>
      </c>
      <c r="G43" s="184">
        <f t="shared" si="0"/>
        <v>0</v>
      </c>
      <c r="H43" s="155">
        <v>0</v>
      </c>
      <c r="I43" s="154">
        <f t="shared" si="1"/>
        <v>0</v>
      </c>
      <c r="J43" s="155">
        <v>1200</v>
      </c>
      <c r="K43" s="154">
        <f t="shared" si="2"/>
        <v>2400</v>
      </c>
      <c r="L43" s="154">
        <v>21</v>
      </c>
      <c r="M43" s="154">
        <f t="shared" si="3"/>
        <v>0</v>
      </c>
      <c r="N43" s="153">
        <v>0</v>
      </c>
      <c r="O43" s="153">
        <f t="shared" si="4"/>
        <v>0</v>
      </c>
      <c r="P43" s="153">
        <v>0</v>
      </c>
      <c r="Q43" s="153">
        <f t="shared" si="5"/>
        <v>0</v>
      </c>
      <c r="R43" s="154"/>
      <c r="S43" s="154" t="s">
        <v>129</v>
      </c>
      <c r="T43" s="154" t="s">
        <v>107</v>
      </c>
      <c r="U43" s="154">
        <v>0</v>
      </c>
      <c r="V43" s="154">
        <f t="shared" si="6"/>
        <v>0</v>
      </c>
      <c r="W43" s="154"/>
      <c r="X43" s="154" t="s">
        <v>120</v>
      </c>
      <c r="Y43" s="154" t="s">
        <v>109</v>
      </c>
      <c r="Z43" s="144"/>
      <c r="AA43" s="144"/>
      <c r="AB43" s="144"/>
      <c r="AC43" s="144"/>
      <c r="AD43" s="144"/>
      <c r="AE43" s="144"/>
      <c r="AF43" s="144"/>
      <c r="AG43" s="144" t="s">
        <v>121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179">
        <v>22</v>
      </c>
      <c r="B44" s="180" t="s">
        <v>130</v>
      </c>
      <c r="C44" s="186" t="s">
        <v>185</v>
      </c>
      <c r="D44" s="181" t="s">
        <v>131</v>
      </c>
      <c r="E44" s="182">
        <v>1</v>
      </c>
      <c r="F44" s="183">
        <v>0</v>
      </c>
      <c r="G44" s="184">
        <f t="shared" si="0"/>
        <v>0</v>
      </c>
      <c r="H44" s="155">
        <v>0</v>
      </c>
      <c r="I44" s="154">
        <f t="shared" si="1"/>
        <v>0</v>
      </c>
      <c r="J44" s="155">
        <v>5400</v>
      </c>
      <c r="K44" s="154">
        <f t="shared" si="2"/>
        <v>5400</v>
      </c>
      <c r="L44" s="154">
        <v>21</v>
      </c>
      <c r="M44" s="154">
        <f t="shared" si="3"/>
        <v>0</v>
      </c>
      <c r="N44" s="153">
        <v>0</v>
      </c>
      <c r="O44" s="153">
        <f t="shared" si="4"/>
        <v>0</v>
      </c>
      <c r="P44" s="153">
        <v>0</v>
      </c>
      <c r="Q44" s="153">
        <f t="shared" si="5"/>
        <v>0</v>
      </c>
      <c r="R44" s="154"/>
      <c r="S44" s="154" t="s">
        <v>129</v>
      </c>
      <c r="T44" s="154" t="s">
        <v>107</v>
      </c>
      <c r="U44" s="154">
        <v>0</v>
      </c>
      <c r="V44" s="154">
        <f t="shared" si="6"/>
        <v>0</v>
      </c>
      <c r="W44" s="154"/>
      <c r="X44" s="154" t="s">
        <v>120</v>
      </c>
      <c r="Y44" s="154" t="s">
        <v>109</v>
      </c>
      <c r="Z44" s="144"/>
      <c r="AA44" s="144"/>
      <c r="AB44" s="144"/>
      <c r="AC44" s="144"/>
      <c r="AD44" s="144"/>
      <c r="AE44" s="144"/>
      <c r="AF44" s="144"/>
      <c r="AG44" s="144" t="s">
        <v>121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x14ac:dyDescent="0.2">
      <c r="A45" s="158" t="s">
        <v>101</v>
      </c>
      <c r="B45" s="159" t="s">
        <v>66</v>
      </c>
      <c r="C45" s="172" t="s">
        <v>67</v>
      </c>
      <c r="D45" s="160"/>
      <c r="E45" s="161"/>
      <c r="F45" s="162"/>
      <c r="G45" s="163">
        <f>SUMIF(AG46:AG51,"&lt;&gt;NOR",G46:G51)</f>
        <v>0</v>
      </c>
      <c r="H45" s="157"/>
      <c r="I45" s="157">
        <f>SUM(I46:I51)</f>
        <v>0</v>
      </c>
      <c r="J45" s="157"/>
      <c r="K45" s="157">
        <f>SUM(K46:K51)</f>
        <v>117500</v>
      </c>
      <c r="L45" s="157"/>
      <c r="M45" s="157">
        <f>SUM(M46:M51)</f>
        <v>0</v>
      </c>
      <c r="N45" s="156"/>
      <c r="O45" s="156">
        <f>SUM(O46:O51)</f>
        <v>0</v>
      </c>
      <c r="P45" s="156"/>
      <c r="Q45" s="156">
        <f>SUM(Q46:Q51)</f>
        <v>0</v>
      </c>
      <c r="R45" s="157"/>
      <c r="S45" s="157"/>
      <c r="T45" s="157"/>
      <c r="U45" s="157"/>
      <c r="V45" s="157">
        <f>SUM(V46:V51)</f>
        <v>0</v>
      </c>
      <c r="W45" s="157"/>
      <c r="X45" s="157"/>
      <c r="Y45" s="157"/>
      <c r="AG45" t="s">
        <v>102</v>
      </c>
    </row>
    <row r="46" spans="1:60" outlineLevel="1" x14ac:dyDescent="0.2">
      <c r="A46" s="179">
        <v>23</v>
      </c>
      <c r="B46" s="180" t="s">
        <v>186</v>
      </c>
      <c r="C46" s="186" t="s">
        <v>187</v>
      </c>
      <c r="D46" s="181" t="s">
        <v>128</v>
      </c>
      <c r="E46" s="182">
        <v>4</v>
      </c>
      <c r="F46" s="183">
        <v>0</v>
      </c>
      <c r="G46" s="184">
        <f t="shared" ref="G46:G51" si="7">ROUND(E46*F46,2)</f>
        <v>0</v>
      </c>
      <c r="H46" s="155">
        <v>0</v>
      </c>
      <c r="I46" s="154">
        <f t="shared" ref="I46:I51" si="8">ROUND(E46*H46,2)</f>
        <v>0</v>
      </c>
      <c r="J46" s="155">
        <v>8300</v>
      </c>
      <c r="K46" s="154">
        <f t="shared" ref="K46:K51" si="9">ROUND(E46*J46,2)</f>
        <v>33200</v>
      </c>
      <c r="L46" s="154">
        <v>21</v>
      </c>
      <c r="M46" s="154">
        <f t="shared" ref="M46:M51" si="10">G46*(1+L46/100)</f>
        <v>0</v>
      </c>
      <c r="N46" s="153">
        <v>0</v>
      </c>
      <c r="O46" s="153">
        <f t="shared" ref="O46:O51" si="11">ROUND(E46*N46,2)</f>
        <v>0</v>
      </c>
      <c r="P46" s="153">
        <v>0</v>
      </c>
      <c r="Q46" s="153">
        <f t="shared" ref="Q46:Q51" si="12">ROUND(E46*P46,2)</f>
        <v>0</v>
      </c>
      <c r="R46" s="154"/>
      <c r="S46" s="154" t="s">
        <v>129</v>
      </c>
      <c r="T46" s="154" t="s">
        <v>107</v>
      </c>
      <c r="U46" s="154">
        <v>0</v>
      </c>
      <c r="V46" s="154">
        <f t="shared" ref="V46:V51" si="13">ROUND(E46*U46,2)</f>
        <v>0</v>
      </c>
      <c r="W46" s="154"/>
      <c r="X46" s="154" t="s">
        <v>120</v>
      </c>
      <c r="Y46" s="154" t="s">
        <v>109</v>
      </c>
      <c r="Z46" s="144"/>
      <c r="AA46" s="144"/>
      <c r="AB46" s="144"/>
      <c r="AC46" s="144"/>
      <c r="AD46" s="144"/>
      <c r="AE46" s="144"/>
      <c r="AF46" s="144"/>
      <c r="AG46" s="144" t="s">
        <v>121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79">
        <v>24</v>
      </c>
      <c r="B47" s="180" t="s">
        <v>188</v>
      </c>
      <c r="C47" s="186" t="s">
        <v>189</v>
      </c>
      <c r="D47" s="181" t="s">
        <v>128</v>
      </c>
      <c r="E47" s="182">
        <v>2</v>
      </c>
      <c r="F47" s="183">
        <v>0</v>
      </c>
      <c r="G47" s="184">
        <f t="shared" si="7"/>
        <v>0</v>
      </c>
      <c r="H47" s="155">
        <v>0</v>
      </c>
      <c r="I47" s="154">
        <f t="shared" si="8"/>
        <v>0</v>
      </c>
      <c r="J47" s="155">
        <v>20100</v>
      </c>
      <c r="K47" s="154">
        <f t="shared" si="9"/>
        <v>40200</v>
      </c>
      <c r="L47" s="154">
        <v>21</v>
      </c>
      <c r="M47" s="154">
        <f t="shared" si="10"/>
        <v>0</v>
      </c>
      <c r="N47" s="153">
        <v>0</v>
      </c>
      <c r="O47" s="153">
        <f t="shared" si="11"/>
        <v>0</v>
      </c>
      <c r="P47" s="153">
        <v>0</v>
      </c>
      <c r="Q47" s="153">
        <f t="shared" si="12"/>
        <v>0</v>
      </c>
      <c r="R47" s="154"/>
      <c r="S47" s="154" t="s">
        <v>129</v>
      </c>
      <c r="T47" s="154" t="s">
        <v>107</v>
      </c>
      <c r="U47" s="154">
        <v>0</v>
      </c>
      <c r="V47" s="154">
        <f t="shared" si="13"/>
        <v>0</v>
      </c>
      <c r="W47" s="154"/>
      <c r="X47" s="154" t="s">
        <v>120</v>
      </c>
      <c r="Y47" s="154" t="s">
        <v>109</v>
      </c>
      <c r="Z47" s="144"/>
      <c r="AA47" s="144"/>
      <c r="AB47" s="144"/>
      <c r="AC47" s="144"/>
      <c r="AD47" s="144"/>
      <c r="AE47" s="144"/>
      <c r="AF47" s="144"/>
      <c r="AG47" s="144" t="s">
        <v>121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79">
        <v>25</v>
      </c>
      <c r="B48" s="180" t="s">
        <v>190</v>
      </c>
      <c r="C48" s="186" t="s">
        <v>191</v>
      </c>
      <c r="D48" s="181" t="s">
        <v>128</v>
      </c>
      <c r="E48" s="182">
        <v>1</v>
      </c>
      <c r="F48" s="183">
        <v>0</v>
      </c>
      <c r="G48" s="184">
        <f t="shared" si="7"/>
        <v>0</v>
      </c>
      <c r="H48" s="155">
        <v>0</v>
      </c>
      <c r="I48" s="154">
        <f t="shared" si="8"/>
        <v>0</v>
      </c>
      <c r="J48" s="155">
        <v>10400</v>
      </c>
      <c r="K48" s="154">
        <f t="shared" si="9"/>
        <v>10400</v>
      </c>
      <c r="L48" s="154">
        <v>21</v>
      </c>
      <c r="M48" s="154">
        <f t="shared" si="10"/>
        <v>0</v>
      </c>
      <c r="N48" s="153">
        <v>0</v>
      </c>
      <c r="O48" s="153">
        <f t="shared" si="11"/>
        <v>0</v>
      </c>
      <c r="P48" s="153">
        <v>0</v>
      </c>
      <c r="Q48" s="153">
        <f t="shared" si="12"/>
        <v>0</v>
      </c>
      <c r="R48" s="154"/>
      <c r="S48" s="154" t="s">
        <v>129</v>
      </c>
      <c r="T48" s="154" t="s">
        <v>107</v>
      </c>
      <c r="U48" s="154">
        <v>0</v>
      </c>
      <c r="V48" s="154">
        <f t="shared" si="13"/>
        <v>0</v>
      </c>
      <c r="W48" s="154"/>
      <c r="X48" s="154" t="s">
        <v>120</v>
      </c>
      <c r="Y48" s="154" t="s">
        <v>109</v>
      </c>
      <c r="Z48" s="144"/>
      <c r="AA48" s="144"/>
      <c r="AB48" s="144"/>
      <c r="AC48" s="144"/>
      <c r="AD48" s="144"/>
      <c r="AE48" s="144"/>
      <c r="AF48" s="144"/>
      <c r="AG48" s="144" t="s">
        <v>121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179">
        <v>26</v>
      </c>
      <c r="B49" s="180" t="s">
        <v>192</v>
      </c>
      <c r="C49" s="186" t="s">
        <v>193</v>
      </c>
      <c r="D49" s="181" t="s">
        <v>128</v>
      </c>
      <c r="E49" s="182">
        <v>1</v>
      </c>
      <c r="F49" s="183">
        <v>0</v>
      </c>
      <c r="G49" s="184">
        <f t="shared" si="7"/>
        <v>0</v>
      </c>
      <c r="H49" s="155">
        <v>0</v>
      </c>
      <c r="I49" s="154">
        <f t="shared" si="8"/>
        <v>0</v>
      </c>
      <c r="J49" s="155">
        <v>20800</v>
      </c>
      <c r="K49" s="154">
        <f t="shared" si="9"/>
        <v>20800</v>
      </c>
      <c r="L49" s="154">
        <v>21</v>
      </c>
      <c r="M49" s="154">
        <f t="shared" si="10"/>
        <v>0</v>
      </c>
      <c r="N49" s="153">
        <v>0</v>
      </c>
      <c r="O49" s="153">
        <f t="shared" si="11"/>
        <v>0</v>
      </c>
      <c r="P49" s="153">
        <v>0</v>
      </c>
      <c r="Q49" s="153">
        <f t="shared" si="12"/>
        <v>0</v>
      </c>
      <c r="R49" s="154"/>
      <c r="S49" s="154" t="s">
        <v>129</v>
      </c>
      <c r="T49" s="154" t="s">
        <v>107</v>
      </c>
      <c r="U49" s="154">
        <v>0</v>
      </c>
      <c r="V49" s="154">
        <f t="shared" si="13"/>
        <v>0</v>
      </c>
      <c r="W49" s="154"/>
      <c r="X49" s="154" t="s">
        <v>120</v>
      </c>
      <c r="Y49" s="154" t="s">
        <v>109</v>
      </c>
      <c r="Z49" s="144"/>
      <c r="AA49" s="144"/>
      <c r="AB49" s="144"/>
      <c r="AC49" s="144"/>
      <c r="AD49" s="144"/>
      <c r="AE49" s="144"/>
      <c r="AF49" s="144"/>
      <c r="AG49" s="144" t="s">
        <v>121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79">
        <v>27</v>
      </c>
      <c r="B50" s="180" t="s">
        <v>194</v>
      </c>
      <c r="C50" s="186" t="s">
        <v>195</v>
      </c>
      <c r="D50" s="181" t="s">
        <v>128</v>
      </c>
      <c r="E50" s="182">
        <v>1</v>
      </c>
      <c r="F50" s="183">
        <v>0</v>
      </c>
      <c r="G50" s="184">
        <f t="shared" si="7"/>
        <v>0</v>
      </c>
      <c r="H50" s="155">
        <v>0</v>
      </c>
      <c r="I50" s="154">
        <f t="shared" si="8"/>
        <v>0</v>
      </c>
      <c r="J50" s="155">
        <v>10100</v>
      </c>
      <c r="K50" s="154">
        <f t="shared" si="9"/>
        <v>10100</v>
      </c>
      <c r="L50" s="154">
        <v>21</v>
      </c>
      <c r="M50" s="154">
        <f t="shared" si="10"/>
        <v>0</v>
      </c>
      <c r="N50" s="153">
        <v>0</v>
      </c>
      <c r="O50" s="153">
        <f t="shared" si="11"/>
        <v>0</v>
      </c>
      <c r="P50" s="153">
        <v>0</v>
      </c>
      <c r="Q50" s="153">
        <f t="shared" si="12"/>
        <v>0</v>
      </c>
      <c r="R50" s="154"/>
      <c r="S50" s="154" t="s">
        <v>129</v>
      </c>
      <c r="T50" s="154" t="s">
        <v>107</v>
      </c>
      <c r="U50" s="154">
        <v>0</v>
      </c>
      <c r="V50" s="154">
        <f t="shared" si="13"/>
        <v>0</v>
      </c>
      <c r="W50" s="154"/>
      <c r="X50" s="154" t="s">
        <v>120</v>
      </c>
      <c r="Y50" s="154" t="s">
        <v>109</v>
      </c>
      <c r="Z50" s="144"/>
      <c r="AA50" s="144"/>
      <c r="AB50" s="144"/>
      <c r="AC50" s="144"/>
      <c r="AD50" s="144"/>
      <c r="AE50" s="144"/>
      <c r="AF50" s="144"/>
      <c r="AG50" s="144" t="s">
        <v>121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79">
        <v>28</v>
      </c>
      <c r="B51" s="180" t="s">
        <v>196</v>
      </c>
      <c r="C51" s="186" t="s">
        <v>197</v>
      </c>
      <c r="D51" s="181" t="s">
        <v>131</v>
      </c>
      <c r="E51" s="182">
        <v>1</v>
      </c>
      <c r="F51" s="183">
        <v>0</v>
      </c>
      <c r="G51" s="184">
        <f t="shared" si="7"/>
        <v>0</v>
      </c>
      <c r="H51" s="155">
        <v>0</v>
      </c>
      <c r="I51" s="154">
        <f t="shared" si="8"/>
        <v>0</v>
      </c>
      <c r="J51" s="155">
        <v>2800</v>
      </c>
      <c r="K51" s="154">
        <f t="shared" si="9"/>
        <v>2800</v>
      </c>
      <c r="L51" s="154">
        <v>21</v>
      </c>
      <c r="M51" s="154">
        <f t="shared" si="10"/>
        <v>0</v>
      </c>
      <c r="N51" s="153">
        <v>0</v>
      </c>
      <c r="O51" s="153">
        <f t="shared" si="11"/>
        <v>0</v>
      </c>
      <c r="P51" s="153">
        <v>0</v>
      </c>
      <c r="Q51" s="153">
        <f t="shared" si="12"/>
        <v>0</v>
      </c>
      <c r="R51" s="154"/>
      <c r="S51" s="154" t="s">
        <v>129</v>
      </c>
      <c r="T51" s="154" t="s">
        <v>107</v>
      </c>
      <c r="U51" s="154">
        <v>0</v>
      </c>
      <c r="V51" s="154">
        <f t="shared" si="13"/>
        <v>0</v>
      </c>
      <c r="W51" s="154"/>
      <c r="X51" s="154" t="s">
        <v>120</v>
      </c>
      <c r="Y51" s="154" t="s">
        <v>109</v>
      </c>
      <c r="Z51" s="144"/>
      <c r="AA51" s="144"/>
      <c r="AB51" s="144"/>
      <c r="AC51" s="144"/>
      <c r="AD51" s="144"/>
      <c r="AE51" s="144"/>
      <c r="AF51" s="144"/>
      <c r="AG51" s="144" t="s">
        <v>121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x14ac:dyDescent="0.2">
      <c r="A52" s="158" t="s">
        <v>101</v>
      </c>
      <c r="B52" s="159" t="s">
        <v>68</v>
      </c>
      <c r="C52" s="172" t="s">
        <v>69</v>
      </c>
      <c r="D52" s="160"/>
      <c r="E52" s="161"/>
      <c r="F52" s="162"/>
      <c r="G52" s="163">
        <f>SUMIF(AG53:AG73,"&lt;&gt;NOR",G53:G73)</f>
        <v>0</v>
      </c>
      <c r="H52" s="157"/>
      <c r="I52" s="157">
        <f>SUM(I53:I73)</f>
        <v>0</v>
      </c>
      <c r="J52" s="157"/>
      <c r="K52" s="157">
        <f>SUM(K53:K73)</f>
        <v>382900</v>
      </c>
      <c r="L52" s="157"/>
      <c r="M52" s="157">
        <f>SUM(M53:M73)</f>
        <v>0</v>
      </c>
      <c r="N52" s="156"/>
      <c r="O52" s="156">
        <f>SUM(O53:O73)</f>
        <v>0</v>
      </c>
      <c r="P52" s="156"/>
      <c r="Q52" s="156">
        <f>SUM(Q53:Q73)</f>
        <v>0</v>
      </c>
      <c r="R52" s="157"/>
      <c r="S52" s="157"/>
      <c r="T52" s="157"/>
      <c r="U52" s="157"/>
      <c r="V52" s="157">
        <f>SUM(V53:V73)</f>
        <v>0</v>
      </c>
      <c r="W52" s="157"/>
      <c r="X52" s="157"/>
      <c r="Y52" s="157"/>
      <c r="AG52" t="s">
        <v>102</v>
      </c>
    </row>
    <row r="53" spans="1:60" ht="22.5" outlineLevel="1" x14ac:dyDescent="0.2">
      <c r="A53" s="179">
        <v>29</v>
      </c>
      <c r="B53" s="180" t="s">
        <v>198</v>
      </c>
      <c r="C53" s="186" t="s">
        <v>199</v>
      </c>
      <c r="D53" s="181" t="s">
        <v>128</v>
      </c>
      <c r="E53" s="182">
        <v>1</v>
      </c>
      <c r="F53" s="183">
        <v>0</v>
      </c>
      <c r="G53" s="184">
        <f>ROUND(E53*F53,2)</f>
        <v>0</v>
      </c>
      <c r="H53" s="155">
        <v>0</v>
      </c>
      <c r="I53" s="154">
        <f>ROUND(E53*H53,2)</f>
        <v>0</v>
      </c>
      <c r="J53" s="155">
        <v>25300</v>
      </c>
      <c r="K53" s="154">
        <f>ROUND(E53*J53,2)</f>
        <v>25300</v>
      </c>
      <c r="L53" s="154">
        <v>21</v>
      </c>
      <c r="M53" s="154">
        <f>G53*(1+L53/100)</f>
        <v>0</v>
      </c>
      <c r="N53" s="153">
        <v>0</v>
      </c>
      <c r="O53" s="153">
        <f>ROUND(E53*N53,2)</f>
        <v>0</v>
      </c>
      <c r="P53" s="153">
        <v>0</v>
      </c>
      <c r="Q53" s="153">
        <f>ROUND(E53*P53,2)</f>
        <v>0</v>
      </c>
      <c r="R53" s="154"/>
      <c r="S53" s="154" t="s">
        <v>129</v>
      </c>
      <c r="T53" s="154" t="s">
        <v>107</v>
      </c>
      <c r="U53" s="154">
        <v>0</v>
      </c>
      <c r="V53" s="154">
        <f>ROUND(E53*U53,2)</f>
        <v>0</v>
      </c>
      <c r="W53" s="154"/>
      <c r="X53" s="154" t="s">
        <v>120</v>
      </c>
      <c r="Y53" s="154" t="s">
        <v>109</v>
      </c>
      <c r="Z53" s="144"/>
      <c r="AA53" s="144"/>
      <c r="AB53" s="144"/>
      <c r="AC53" s="144"/>
      <c r="AD53" s="144"/>
      <c r="AE53" s="144"/>
      <c r="AF53" s="144"/>
      <c r="AG53" s="144" t="s">
        <v>121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ht="22.5" outlineLevel="1" x14ac:dyDescent="0.2">
      <c r="A54" s="179">
        <v>30</v>
      </c>
      <c r="B54" s="180" t="s">
        <v>200</v>
      </c>
      <c r="C54" s="186" t="s">
        <v>201</v>
      </c>
      <c r="D54" s="181" t="s">
        <v>128</v>
      </c>
      <c r="E54" s="182">
        <v>1</v>
      </c>
      <c r="F54" s="183">
        <v>0</v>
      </c>
      <c r="G54" s="184">
        <f>ROUND(E54*F54,2)</f>
        <v>0</v>
      </c>
      <c r="H54" s="155">
        <v>0</v>
      </c>
      <c r="I54" s="154">
        <f>ROUND(E54*H54,2)</f>
        <v>0</v>
      </c>
      <c r="J54" s="155">
        <v>5300</v>
      </c>
      <c r="K54" s="154">
        <f>ROUND(E54*J54,2)</f>
        <v>5300</v>
      </c>
      <c r="L54" s="154">
        <v>21</v>
      </c>
      <c r="M54" s="154">
        <f>G54*(1+L54/100)</f>
        <v>0</v>
      </c>
      <c r="N54" s="153">
        <v>0</v>
      </c>
      <c r="O54" s="153">
        <f>ROUND(E54*N54,2)</f>
        <v>0</v>
      </c>
      <c r="P54" s="153">
        <v>0</v>
      </c>
      <c r="Q54" s="153">
        <f>ROUND(E54*P54,2)</f>
        <v>0</v>
      </c>
      <c r="R54" s="154"/>
      <c r="S54" s="154" t="s">
        <v>129</v>
      </c>
      <c r="T54" s="154" t="s">
        <v>107</v>
      </c>
      <c r="U54" s="154">
        <v>0</v>
      </c>
      <c r="V54" s="154">
        <f>ROUND(E54*U54,2)</f>
        <v>0</v>
      </c>
      <c r="W54" s="154"/>
      <c r="X54" s="154" t="s">
        <v>120</v>
      </c>
      <c r="Y54" s="154" t="s">
        <v>109</v>
      </c>
      <c r="Z54" s="144"/>
      <c r="AA54" s="144"/>
      <c r="AB54" s="144"/>
      <c r="AC54" s="144"/>
      <c r="AD54" s="144"/>
      <c r="AE54" s="144"/>
      <c r="AF54" s="144"/>
      <c r="AG54" s="144" t="s">
        <v>121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">
      <c r="A55" s="165">
        <v>31</v>
      </c>
      <c r="B55" s="166" t="s">
        <v>202</v>
      </c>
      <c r="C55" s="173" t="s">
        <v>203</v>
      </c>
      <c r="D55" s="167" t="s">
        <v>128</v>
      </c>
      <c r="E55" s="168">
        <v>1</v>
      </c>
      <c r="F55" s="169">
        <v>0</v>
      </c>
      <c r="G55" s="170">
        <f>ROUND(E55*F55,2)</f>
        <v>0</v>
      </c>
      <c r="H55" s="155">
        <v>0</v>
      </c>
      <c r="I55" s="154">
        <f>ROUND(E55*H55,2)</f>
        <v>0</v>
      </c>
      <c r="J55" s="155">
        <v>207000</v>
      </c>
      <c r="K55" s="154">
        <f>ROUND(E55*J55,2)</f>
        <v>207000</v>
      </c>
      <c r="L55" s="154">
        <v>21</v>
      </c>
      <c r="M55" s="154">
        <f>G55*(1+L55/100)</f>
        <v>0</v>
      </c>
      <c r="N55" s="153">
        <v>0</v>
      </c>
      <c r="O55" s="153">
        <f>ROUND(E55*N55,2)</f>
        <v>0</v>
      </c>
      <c r="P55" s="153">
        <v>0</v>
      </c>
      <c r="Q55" s="153">
        <f>ROUND(E55*P55,2)</f>
        <v>0</v>
      </c>
      <c r="R55" s="154"/>
      <c r="S55" s="154" t="s">
        <v>129</v>
      </c>
      <c r="T55" s="154" t="s">
        <v>107</v>
      </c>
      <c r="U55" s="154">
        <v>0</v>
      </c>
      <c r="V55" s="154">
        <f>ROUND(E55*U55,2)</f>
        <v>0</v>
      </c>
      <c r="W55" s="154"/>
      <c r="X55" s="154" t="s">
        <v>120</v>
      </c>
      <c r="Y55" s="154" t="s">
        <v>109</v>
      </c>
      <c r="Z55" s="144"/>
      <c r="AA55" s="144"/>
      <c r="AB55" s="144"/>
      <c r="AC55" s="144"/>
      <c r="AD55" s="144"/>
      <c r="AE55" s="144"/>
      <c r="AF55" s="144"/>
      <c r="AG55" s="144" t="s">
        <v>121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2" x14ac:dyDescent="0.2">
      <c r="A56" s="151"/>
      <c r="B56" s="152"/>
      <c r="C56" s="257" t="s">
        <v>204</v>
      </c>
      <c r="D56" s="258"/>
      <c r="E56" s="258"/>
      <c r="F56" s="258"/>
      <c r="G56" s="258"/>
      <c r="H56" s="154"/>
      <c r="I56" s="154"/>
      <c r="J56" s="154"/>
      <c r="K56" s="154"/>
      <c r="L56" s="154"/>
      <c r="M56" s="154"/>
      <c r="N56" s="153"/>
      <c r="O56" s="153"/>
      <c r="P56" s="153"/>
      <c r="Q56" s="153"/>
      <c r="R56" s="154"/>
      <c r="S56" s="154"/>
      <c r="T56" s="154"/>
      <c r="U56" s="154"/>
      <c r="V56" s="154"/>
      <c r="W56" s="154"/>
      <c r="X56" s="154"/>
      <c r="Y56" s="154"/>
      <c r="Z56" s="144"/>
      <c r="AA56" s="144"/>
      <c r="AB56" s="144"/>
      <c r="AC56" s="144"/>
      <c r="AD56" s="144"/>
      <c r="AE56" s="144"/>
      <c r="AF56" s="144"/>
      <c r="AG56" s="144" t="s">
        <v>112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3" x14ac:dyDescent="0.2">
      <c r="A57" s="151"/>
      <c r="B57" s="152"/>
      <c r="C57" s="270" t="s">
        <v>205</v>
      </c>
      <c r="D57" s="271"/>
      <c r="E57" s="271"/>
      <c r="F57" s="271"/>
      <c r="G57" s="271"/>
      <c r="H57" s="154"/>
      <c r="I57" s="154"/>
      <c r="J57" s="154"/>
      <c r="K57" s="154"/>
      <c r="L57" s="154"/>
      <c r="M57" s="154"/>
      <c r="N57" s="153"/>
      <c r="O57" s="153"/>
      <c r="P57" s="153"/>
      <c r="Q57" s="153"/>
      <c r="R57" s="154"/>
      <c r="S57" s="154"/>
      <c r="T57" s="154"/>
      <c r="U57" s="154"/>
      <c r="V57" s="154"/>
      <c r="W57" s="154"/>
      <c r="X57" s="154"/>
      <c r="Y57" s="154"/>
      <c r="Z57" s="144"/>
      <c r="AA57" s="144"/>
      <c r="AB57" s="144"/>
      <c r="AC57" s="144"/>
      <c r="AD57" s="144"/>
      <c r="AE57" s="144"/>
      <c r="AF57" s="144"/>
      <c r="AG57" s="144" t="s">
        <v>112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3" x14ac:dyDescent="0.2">
      <c r="A58" s="151"/>
      <c r="B58" s="152"/>
      <c r="C58" s="270" t="s">
        <v>206</v>
      </c>
      <c r="D58" s="271"/>
      <c r="E58" s="271"/>
      <c r="F58" s="271"/>
      <c r="G58" s="271"/>
      <c r="H58" s="154"/>
      <c r="I58" s="154"/>
      <c r="J58" s="154"/>
      <c r="K58" s="154"/>
      <c r="L58" s="154"/>
      <c r="M58" s="154"/>
      <c r="N58" s="153"/>
      <c r="O58" s="153"/>
      <c r="P58" s="153"/>
      <c r="Q58" s="153"/>
      <c r="R58" s="154"/>
      <c r="S58" s="154"/>
      <c r="T58" s="154"/>
      <c r="U58" s="154"/>
      <c r="V58" s="154"/>
      <c r="W58" s="154"/>
      <c r="X58" s="154"/>
      <c r="Y58" s="154"/>
      <c r="Z58" s="144"/>
      <c r="AA58" s="144"/>
      <c r="AB58" s="144"/>
      <c r="AC58" s="144"/>
      <c r="AD58" s="144"/>
      <c r="AE58" s="144"/>
      <c r="AF58" s="144"/>
      <c r="AG58" s="144" t="s">
        <v>112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3" x14ac:dyDescent="0.2">
      <c r="A59" s="151"/>
      <c r="B59" s="152"/>
      <c r="C59" s="268" t="s">
        <v>240</v>
      </c>
      <c r="D59" s="269"/>
      <c r="E59" s="269"/>
      <c r="F59" s="269"/>
      <c r="G59" s="269"/>
      <c r="H59" s="154"/>
      <c r="I59" s="154"/>
      <c r="J59" s="154"/>
      <c r="K59" s="154"/>
      <c r="L59" s="154"/>
      <c r="M59" s="154"/>
      <c r="N59" s="153"/>
      <c r="O59" s="153"/>
      <c r="P59" s="153"/>
      <c r="Q59" s="153"/>
      <c r="R59" s="154"/>
      <c r="S59" s="154"/>
      <c r="T59" s="154"/>
      <c r="U59" s="154"/>
      <c r="V59" s="154"/>
      <c r="W59" s="154"/>
      <c r="X59" s="154"/>
      <c r="Y59" s="154"/>
      <c r="Z59" s="144"/>
      <c r="AA59" s="144"/>
      <c r="AB59" s="144"/>
      <c r="AC59" s="144"/>
      <c r="AD59" s="144"/>
      <c r="AE59" s="144"/>
      <c r="AF59" s="144"/>
      <c r="AG59" s="144" t="s">
        <v>112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3" x14ac:dyDescent="0.2">
      <c r="A60" s="151"/>
      <c r="B60" s="152"/>
      <c r="C60" s="268" t="s">
        <v>241</v>
      </c>
      <c r="D60" s="269"/>
      <c r="E60" s="269"/>
      <c r="F60" s="269"/>
      <c r="G60" s="269"/>
      <c r="H60" s="154"/>
      <c r="I60" s="154"/>
      <c r="J60" s="154"/>
      <c r="K60" s="154"/>
      <c r="L60" s="154"/>
      <c r="M60" s="154"/>
      <c r="N60" s="153"/>
      <c r="O60" s="153"/>
      <c r="P60" s="153"/>
      <c r="Q60" s="153"/>
      <c r="R60" s="154"/>
      <c r="S60" s="154"/>
      <c r="T60" s="154"/>
      <c r="U60" s="154"/>
      <c r="V60" s="154"/>
      <c r="W60" s="154"/>
      <c r="X60" s="154"/>
      <c r="Y60" s="154"/>
      <c r="Z60" s="144"/>
      <c r="AA60" s="144"/>
      <c r="AB60" s="144"/>
      <c r="AC60" s="144"/>
      <c r="AD60" s="144"/>
      <c r="AE60" s="144"/>
      <c r="AF60" s="144"/>
      <c r="AG60" s="144" t="s">
        <v>112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3" x14ac:dyDescent="0.2">
      <c r="A61" s="151"/>
      <c r="B61" s="152"/>
      <c r="C61" s="270" t="s">
        <v>207</v>
      </c>
      <c r="D61" s="271"/>
      <c r="E61" s="271"/>
      <c r="F61" s="271"/>
      <c r="G61" s="271"/>
      <c r="H61" s="154"/>
      <c r="I61" s="154"/>
      <c r="J61" s="154"/>
      <c r="K61" s="154"/>
      <c r="L61" s="154"/>
      <c r="M61" s="154"/>
      <c r="N61" s="153"/>
      <c r="O61" s="153"/>
      <c r="P61" s="153"/>
      <c r="Q61" s="153"/>
      <c r="R61" s="154"/>
      <c r="S61" s="154"/>
      <c r="T61" s="154"/>
      <c r="U61" s="154"/>
      <c r="V61" s="154"/>
      <c r="W61" s="154"/>
      <c r="X61" s="154"/>
      <c r="Y61" s="154"/>
      <c r="Z61" s="144"/>
      <c r="AA61" s="144"/>
      <c r="AB61" s="144"/>
      <c r="AC61" s="144"/>
      <c r="AD61" s="144"/>
      <c r="AE61" s="144"/>
      <c r="AF61" s="144"/>
      <c r="AG61" s="144" t="s">
        <v>112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65">
        <v>32</v>
      </c>
      <c r="B62" s="166" t="s">
        <v>208</v>
      </c>
      <c r="C62" s="173" t="s">
        <v>209</v>
      </c>
      <c r="D62" s="167" t="s">
        <v>128</v>
      </c>
      <c r="E62" s="168">
        <v>1</v>
      </c>
      <c r="F62" s="169">
        <v>0</v>
      </c>
      <c r="G62" s="170">
        <f>ROUND(E62*F62,2)</f>
        <v>0</v>
      </c>
      <c r="H62" s="155">
        <v>0</v>
      </c>
      <c r="I62" s="154">
        <f>ROUND(E62*H62,2)</f>
        <v>0</v>
      </c>
      <c r="J62" s="155">
        <v>43500</v>
      </c>
      <c r="K62" s="154">
        <f>ROUND(E62*J62,2)</f>
        <v>43500</v>
      </c>
      <c r="L62" s="154">
        <v>21</v>
      </c>
      <c r="M62" s="154">
        <f>G62*(1+L62/100)</f>
        <v>0</v>
      </c>
      <c r="N62" s="153">
        <v>0</v>
      </c>
      <c r="O62" s="153">
        <f>ROUND(E62*N62,2)</f>
        <v>0</v>
      </c>
      <c r="P62" s="153">
        <v>0</v>
      </c>
      <c r="Q62" s="153">
        <f>ROUND(E62*P62,2)</f>
        <v>0</v>
      </c>
      <c r="R62" s="154"/>
      <c r="S62" s="154" t="s">
        <v>129</v>
      </c>
      <c r="T62" s="154" t="s">
        <v>107</v>
      </c>
      <c r="U62" s="154">
        <v>0</v>
      </c>
      <c r="V62" s="154">
        <f>ROUND(E62*U62,2)</f>
        <v>0</v>
      </c>
      <c r="W62" s="154"/>
      <c r="X62" s="154" t="s">
        <v>120</v>
      </c>
      <c r="Y62" s="154" t="s">
        <v>109</v>
      </c>
      <c r="Z62" s="144"/>
      <c r="AA62" s="144"/>
      <c r="AB62" s="144"/>
      <c r="AC62" s="144"/>
      <c r="AD62" s="144"/>
      <c r="AE62" s="144"/>
      <c r="AF62" s="144"/>
      <c r="AG62" s="144" t="s">
        <v>121</v>
      </c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2" x14ac:dyDescent="0.2">
      <c r="A63" s="151"/>
      <c r="B63" s="152"/>
      <c r="C63" s="257" t="s">
        <v>204</v>
      </c>
      <c r="D63" s="258"/>
      <c r="E63" s="258"/>
      <c r="F63" s="258"/>
      <c r="G63" s="258"/>
      <c r="H63" s="154"/>
      <c r="I63" s="154"/>
      <c r="J63" s="154"/>
      <c r="K63" s="154"/>
      <c r="L63" s="154"/>
      <c r="M63" s="154"/>
      <c r="N63" s="153"/>
      <c r="O63" s="153"/>
      <c r="P63" s="153"/>
      <c r="Q63" s="153"/>
      <c r="R63" s="154"/>
      <c r="S63" s="154"/>
      <c r="T63" s="154"/>
      <c r="U63" s="154"/>
      <c r="V63" s="154"/>
      <c r="W63" s="154"/>
      <c r="X63" s="154"/>
      <c r="Y63" s="154"/>
      <c r="Z63" s="144"/>
      <c r="AA63" s="144"/>
      <c r="AB63" s="144"/>
      <c r="AC63" s="144"/>
      <c r="AD63" s="144"/>
      <c r="AE63" s="144"/>
      <c r="AF63" s="144"/>
      <c r="AG63" s="144" t="s">
        <v>112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3" x14ac:dyDescent="0.2">
      <c r="A64" s="151"/>
      <c r="B64" s="152"/>
      <c r="C64" s="270" t="s">
        <v>205</v>
      </c>
      <c r="D64" s="271"/>
      <c r="E64" s="271"/>
      <c r="F64" s="271"/>
      <c r="G64" s="271"/>
      <c r="H64" s="154"/>
      <c r="I64" s="154"/>
      <c r="J64" s="154"/>
      <c r="K64" s="154"/>
      <c r="L64" s="154"/>
      <c r="M64" s="154"/>
      <c r="N64" s="153"/>
      <c r="O64" s="153"/>
      <c r="P64" s="153"/>
      <c r="Q64" s="153"/>
      <c r="R64" s="154"/>
      <c r="S64" s="154"/>
      <c r="T64" s="154"/>
      <c r="U64" s="154"/>
      <c r="V64" s="154"/>
      <c r="W64" s="154"/>
      <c r="X64" s="154"/>
      <c r="Y64" s="154"/>
      <c r="Z64" s="144"/>
      <c r="AA64" s="144"/>
      <c r="AB64" s="144"/>
      <c r="AC64" s="144"/>
      <c r="AD64" s="144"/>
      <c r="AE64" s="144"/>
      <c r="AF64" s="144"/>
      <c r="AG64" s="144" t="s">
        <v>112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3" x14ac:dyDescent="0.2">
      <c r="A65" s="151"/>
      <c r="B65" s="152"/>
      <c r="C65" s="270" t="s">
        <v>206</v>
      </c>
      <c r="D65" s="271"/>
      <c r="E65" s="271"/>
      <c r="F65" s="271"/>
      <c r="G65" s="271"/>
      <c r="H65" s="154"/>
      <c r="I65" s="154"/>
      <c r="J65" s="154"/>
      <c r="K65" s="154"/>
      <c r="L65" s="154"/>
      <c r="M65" s="154"/>
      <c r="N65" s="153"/>
      <c r="O65" s="153"/>
      <c r="P65" s="153"/>
      <c r="Q65" s="153"/>
      <c r="R65" s="154"/>
      <c r="S65" s="154"/>
      <c r="T65" s="154"/>
      <c r="U65" s="154"/>
      <c r="V65" s="154"/>
      <c r="W65" s="154"/>
      <c r="X65" s="154"/>
      <c r="Y65" s="154"/>
      <c r="Z65" s="144"/>
      <c r="AA65" s="144"/>
      <c r="AB65" s="144"/>
      <c r="AC65" s="144"/>
      <c r="AD65" s="144"/>
      <c r="AE65" s="144"/>
      <c r="AF65" s="144"/>
      <c r="AG65" s="144" t="s">
        <v>112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3" x14ac:dyDescent="0.2">
      <c r="A66" s="151"/>
      <c r="B66" s="152"/>
      <c r="C66" s="268" t="s">
        <v>240</v>
      </c>
      <c r="D66" s="269"/>
      <c r="E66" s="269"/>
      <c r="F66" s="269"/>
      <c r="G66" s="269"/>
      <c r="H66" s="154"/>
      <c r="I66" s="154"/>
      <c r="J66" s="154"/>
      <c r="K66" s="154"/>
      <c r="L66" s="154"/>
      <c r="M66" s="154"/>
      <c r="N66" s="153"/>
      <c r="O66" s="153"/>
      <c r="P66" s="153"/>
      <c r="Q66" s="153"/>
      <c r="R66" s="154"/>
      <c r="S66" s="154"/>
      <c r="T66" s="154"/>
      <c r="U66" s="154"/>
      <c r="V66" s="154"/>
      <c r="W66" s="154"/>
      <c r="X66" s="154"/>
      <c r="Y66" s="154"/>
      <c r="Z66" s="144"/>
      <c r="AA66" s="144"/>
      <c r="AB66" s="144"/>
      <c r="AC66" s="144"/>
      <c r="AD66" s="144"/>
      <c r="AE66" s="144"/>
      <c r="AF66" s="144"/>
      <c r="AG66" s="144" t="s">
        <v>112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3" x14ac:dyDescent="0.2">
      <c r="A67" s="151"/>
      <c r="B67" s="152"/>
      <c r="C67" s="268" t="s">
        <v>241</v>
      </c>
      <c r="D67" s="269"/>
      <c r="E67" s="269"/>
      <c r="F67" s="269"/>
      <c r="G67" s="269"/>
      <c r="H67" s="154"/>
      <c r="I67" s="154"/>
      <c r="J67" s="154"/>
      <c r="K67" s="154"/>
      <c r="L67" s="154"/>
      <c r="M67" s="154"/>
      <c r="N67" s="153"/>
      <c r="O67" s="153"/>
      <c r="P67" s="153"/>
      <c r="Q67" s="153"/>
      <c r="R67" s="154"/>
      <c r="S67" s="154"/>
      <c r="T67" s="154"/>
      <c r="U67" s="154"/>
      <c r="V67" s="154"/>
      <c r="W67" s="154"/>
      <c r="X67" s="154"/>
      <c r="Y67" s="154"/>
      <c r="Z67" s="144"/>
      <c r="AA67" s="144"/>
      <c r="AB67" s="144"/>
      <c r="AC67" s="144"/>
      <c r="AD67" s="144"/>
      <c r="AE67" s="144"/>
      <c r="AF67" s="144"/>
      <c r="AG67" s="144" t="s">
        <v>112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3" x14ac:dyDescent="0.2">
      <c r="A68" s="151"/>
      <c r="B68" s="152"/>
      <c r="C68" s="270" t="s">
        <v>207</v>
      </c>
      <c r="D68" s="271"/>
      <c r="E68" s="271"/>
      <c r="F68" s="271"/>
      <c r="G68" s="271"/>
      <c r="H68" s="154"/>
      <c r="I68" s="154"/>
      <c r="J68" s="154"/>
      <c r="K68" s="154"/>
      <c r="L68" s="154"/>
      <c r="M68" s="154"/>
      <c r="N68" s="153"/>
      <c r="O68" s="153"/>
      <c r="P68" s="153"/>
      <c r="Q68" s="153"/>
      <c r="R68" s="154"/>
      <c r="S68" s="154"/>
      <c r="T68" s="154"/>
      <c r="U68" s="154"/>
      <c r="V68" s="154"/>
      <c r="W68" s="154"/>
      <c r="X68" s="154"/>
      <c r="Y68" s="154"/>
      <c r="Z68" s="144"/>
      <c r="AA68" s="144"/>
      <c r="AB68" s="144"/>
      <c r="AC68" s="144"/>
      <c r="AD68" s="144"/>
      <c r="AE68" s="144"/>
      <c r="AF68" s="144"/>
      <c r="AG68" s="144" t="s">
        <v>112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79">
        <v>33</v>
      </c>
      <c r="B69" s="180" t="s">
        <v>210</v>
      </c>
      <c r="C69" s="186" t="s">
        <v>211</v>
      </c>
      <c r="D69" s="181" t="s">
        <v>128</v>
      </c>
      <c r="E69" s="182">
        <v>1</v>
      </c>
      <c r="F69" s="183">
        <v>0</v>
      </c>
      <c r="G69" s="184">
        <f>ROUND(E69*F69,2)</f>
        <v>0</v>
      </c>
      <c r="H69" s="155">
        <v>0</v>
      </c>
      <c r="I69" s="154">
        <f>ROUND(E69*H69,2)</f>
        <v>0</v>
      </c>
      <c r="J69" s="155">
        <v>21700</v>
      </c>
      <c r="K69" s="154">
        <f>ROUND(E69*J69,2)</f>
        <v>21700</v>
      </c>
      <c r="L69" s="154">
        <v>21</v>
      </c>
      <c r="M69" s="154">
        <f>G69*(1+L69/100)</f>
        <v>0</v>
      </c>
      <c r="N69" s="153">
        <v>0</v>
      </c>
      <c r="O69" s="153">
        <f>ROUND(E69*N69,2)</f>
        <v>0</v>
      </c>
      <c r="P69" s="153">
        <v>0</v>
      </c>
      <c r="Q69" s="153">
        <f>ROUND(E69*P69,2)</f>
        <v>0</v>
      </c>
      <c r="R69" s="154"/>
      <c r="S69" s="154" t="s">
        <v>129</v>
      </c>
      <c r="T69" s="154" t="s">
        <v>107</v>
      </c>
      <c r="U69" s="154">
        <v>0</v>
      </c>
      <c r="V69" s="154">
        <f>ROUND(E69*U69,2)</f>
        <v>0</v>
      </c>
      <c r="W69" s="154"/>
      <c r="X69" s="154" t="s">
        <v>120</v>
      </c>
      <c r="Y69" s="154" t="s">
        <v>109</v>
      </c>
      <c r="Z69" s="144"/>
      <c r="AA69" s="144"/>
      <c r="AB69" s="144"/>
      <c r="AC69" s="144"/>
      <c r="AD69" s="144"/>
      <c r="AE69" s="144"/>
      <c r="AF69" s="144"/>
      <c r="AG69" s="144" t="s">
        <v>121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179">
        <v>34</v>
      </c>
      <c r="B70" s="180" t="s">
        <v>212</v>
      </c>
      <c r="C70" s="186" t="s">
        <v>213</v>
      </c>
      <c r="D70" s="181" t="s">
        <v>128</v>
      </c>
      <c r="E70" s="182">
        <v>1</v>
      </c>
      <c r="F70" s="183">
        <v>0</v>
      </c>
      <c r="G70" s="184">
        <f>ROUND(E70*F70,2)</f>
        <v>0</v>
      </c>
      <c r="H70" s="155">
        <v>0</v>
      </c>
      <c r="I70" s="154">
        <f>ROUND(E70*H70,2)</f>
        <v>0</v>
      </c>
      <c r="J70" s="155">
        <v>6300</v>
      </c>
      <c r="K70" s="154">
        <f>ROUND(E70*J70,2)</f>
        <v>6300</v>
      </c>
      <c r="L70" s="154">
        <v>21</v>
      </c>
      <c r="M70" s="154">
        <f>G70*(1+L70/100)</f>
        <v>0</v>
      </c>
      <c r="N70" s="153">
        <v>0</v>
      </c>
      <c r="O70" s="153">
        <f>ROUND(E70*N70,2)</f>
        <v>0</v>
      </c>
      <c r="P70" s="153">
        <v>0</v>
      </c>
      <c r="Q70" s="153">
        <f>ROUND(E70*P70,2)</f>
        <v>0</v>
      </c>
      <c r="R70" s="154"/>
      <c r="S70" s="154" t="s">
        <v>129</v>
      </c>
      <c r="T70" s="154" t="s">
        <v>107</v>
      </c>
      <c r="U70" s="154">
        <v>0</v>
      </c>
      <c r="V70" s="154">
        <f>ROUND(E70*U70,2)</f>
        <v>0</v>
      </c>
      <c r="W70" s="154"/>
      <c r="X70" s="154" t="s">
        <v>120</v>
      </c>
      <c r="Y70" s="154" t="s">
        <v>109</v>
      </c>
      <c r="Z70" s="144"/>
      <c r="AA70" s="144"/>
      <c r="AB70" s="144"/>
      <c r="AC70" s="144"/>
      <c r="AD70" s="144"/>
      <c r="AE70" s="144"/>
      <c r="AF70" s="144"/>
      <c r="AG70" s="144" t="s">
        <v>121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179">
        <v>35</v>
      </c>
      <c r="B71" s="180" t="s">
        <v>214</v>
      </c>
      <c r="C71" s="186" t="s">
        <v>215</v>
      </c>
      <c r="D71" s="181" t="s">
        <v>128</v>
      </c>
      <c r="E71" s="182">
        <v>1</v>
      </c>
      <c r="F71" s="183">
        <v>0</v>
      </c>
      <c r="G71" s="184">
        <f>ROUND(E71*F71,2)</f>
        <v>0</v>
      </c>
      <c r="H71" s="155">
        <v>0</v>
      </c>
      <c r="I71" s="154">
        <f>ROUND(E71*H71,2)</f>
        <v>0</v>
      </c>
      <c r="J71" s="155">
        <v>46100</v>
      </c>
      <c r="K71" s="154">
        <f>ROUND(E71*J71,2)</f>
        <v>46100</v>
      </c>
      <c r="L71" s="154">
        <v>21</v>
      </c>
      <c r="M71" s="154">
        <f>G71*(1+L71/100)</f>
        <v>0</v>
      </c>
      <c r="N71" s="153">
        <v>0</v>
      </c>
      <c r="O71" s="153">
        <f>ROUND(E71*N71,2)</f>
        <v>0</v>
      </c>
      <c r="P71" s="153">
        <v>0</v>
      </c>
      <c r="Q71" s="153">
        <f>ROUND(E71*P71,2)</f>
        <v>0</v>
      </c>
      <c r="R71" s="154"/>
      <c r="S71" s="154" t="s">
        <v>129</v>
      </c>
      <c r="T71" s="154" t="s">
        <v>107</v>
      </c>
      <c r="U71" s="154">
        <v>0</v>
      </c>
      <c r="V71" s="154">
        <f>ROUND(E71*U71,2)</f>
        <v>0</v>
      </c>
      <c r="W71" s="154"/>
      <c r="X71" s="154" t="s">
        <v>120</v>
      </c>
      <c r="Y71" s="154" t="s">
        <v>109</v>
      </c>
      <c r="Z71" s="144"/>
      <c r="AA71" s="144"/>
      <c r="AB71" s="144"/>
      <c r="AC71" s="144"/>
      <c r="AD71" s="144"/>
      <c r="AE71" s="144"/>
      <c r="AF71" s="144"/>
      <c r="AG71" s="144" t="s">
        <v>121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179">
        <v>36</v>
      </c>
      <c r="B72" s="180" t="s">
        <v>216</v>
      </c>
      <c r="C72" s="186" t="s">
        <v>217</v>
      </c>
      <c r="D72" s="181" t="s">
        <v>128</v>
      </c>
      <c r="E72" s="182">
        <v>1</v>
      </c>
      <c r="F72" s="183">
        <v>0</v>
      </c>
      <c r="G72" s="184">
        <f>ROUND(E72*F72,2)</f>
        <v>0</v>
      </c>
      <c r="H72" s="155">
        <v>0</v>
      </c>
      <c r="I72" s="154">
        <f>ROUND(E72*H72,2)</f>
        <v>0</v>
      </c>
      <c r="J72" s="155">
        <v>9700</v>
      </c>
      <c r="K72" s="154">
        <f>ROUND(E72*J72,2)</f>
        <v>9700</v>
      </c>
      <c r="L72" s="154">
        <v>21</v>
      </c>
      <c r="M72" s="154">
        <f>G72*(1+L72/100)</f>
        <v>0</v>
      </c>
      <c r="N72" s="153">
        <v>0</v>
      </c>
      <c r="O72" s="153">
        <f>ROUND(E72*N72,2)</f>
        <v>0</v>
      </c>
      <c r="P72" s="153">
        <v>0</v>
      </c>
      <c r="Q72" s="153">
        <f>ROUND(E72*P72,2)</f>
        <v>0</v>
      </c>
      <c r="R72" s="154"/>
      <c r="S72" s="154" t="s">
        <v>129</v>
      </c>
      <c r="T72" s="154" t="s">
        <v>107</v>
      </c>
      <c r="U72" s="154">
        <v>0</v>
      </c>
      <c r="V72" s="154">
        <f>ROUND(E72*U72,2)</f>
        <v>0</v>
      </c>
      <c r="W72" s="154"/>
      <c r="X72" s="154" t="s">
        <v>120</v>
      </c>
      <c r="Y72" s="154" t="s">
        <v>109</v>
      </c>
      <c r="Z72" s="144"/>
      <c r="AA72" s="144"/>
      <c r="AB72" s="144"/>
      <c r="AC72" s="144"/>
      <c r="AD72" s="144"/>
      <c r="AE72" s="144"/>
      <c r="AF72" s="144"/>
      <c r="AG72" s="144" t="s">
        <v>121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">
      <c r="A73" s="179">
        <v>37</v>
      </c>
      <c r="B73" s="180" t="s">
        <v>218</v>
      </c>
      <c r="C73" s="186" t="s">
        <v>219</v>
      </c>
      <c r="D73" s="181" t="s">
        <v>131</v>
      </c>
      <c r="E73" s="182">
        <v>1</v>
      </c>
      <c r="F73" s="183">
        <v>0</v>
      </c>
      <c r="G73" s="184">
        <f>ROUND(E73*F73,2)</f>
        <v>0</v>
      </c>
      <c r="H73" s="155">
        <v>0</v>
      </c>
      <c r="I73" s="154">
        <f>ROUND(E73*H73,2)</f>
        <v>0</v>
      </c>
      <c r="J73" s="155">
        <v>18000</v>
      </c>
      <c r="K73" s="154">
        <f>ROUND(E73*J73,2)</f>
        <v>18000</v>
      </c>
      <c r="L73" s="154">
        <v>21</v>
      </c>
      <c r="M73" s="154">
        <f>G73*(1+L73/100)</f>
        <v>0</v>
      </c>
      <c r="N73" s="153">
        <v>0</v>
      </c>
      <c r="O73" s="153">
        <f>ROUND(E73*N73,2)</f>
        <v>0</v>
      </c>
      <c r="P73" s="153">
        <v>0</v>
      </c>
      <c r="Q73" s="153">
        <f>ROUND(E73*P73,2)</f>
        <v>0</v>
      </c>
      <c r="R73" s="154"/>
      <c r="S73" s="154" t="s">
        <v>129</v>
      </c>
      <c r="T73" s="154" t="s">
        <v>107</v>
      </c>
      <c r="U73" s="154">
        <v>0</v>
      </c>
      <c r="V73" s="154">
        <f>ROUND(E73*U73,2)</f>
        <v>0</v>
      </c>
      <c r="W73" s="154"/>
      <c r="X73" s="154" t="s">
        <v>120</v>
      </c>
      <c r="Y73" s="154" t="s">
        <v>109</v>
      </c>
      <c r="Z73" s="144"/>
      <c r="AA73" s="144"/>
      <c r="AB73" s="144"/>
      <c r="AC73" s="144"/>
      <c r="AD73" s="144"/>
      <c r="AE73" s="144"/>
      <c r="AF73" s="144"/>
      <c r="AG73" s="144" t="s">
        <v>121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x14ac:dyDescent="0.2">
      <c r="A74" s="158" t="s">
        <v>101</v>
      </c>
      <c r="B74" s="159" t="s">
        <v>70</v>
      </c>
      <c r="C74" s="172" t="s">
        <v>71</v>
      </c>
      <c r="D74" s="160"/>
      <c r="E74" s="161"/>
      <c r="F74" s="162"/>
      <c r="G74" s="163">
        <f>SUMIF(AG75:AG83,"&lt;&gt;NOR",G75:G83)</f>
        <v>0</v>
      </c>
      <c r="H74" s="157"/>
      <c r="I74" s="157">
        <f>SUM(I75:I83)</f>
        <v>0</v>
      </c>
      <c r="J74" s="157"/>
      <c r="K74" s="157">
        <f>SUM(K75:K83)</f>
        <v>61300</v>
      </c>
      <c r="L74" s="157"/>
      <c r="M74" s="157">
        <f>SUM(M75:M83)</f>
        <v>0</v>
      </c>
      <c r="N74" s="156"/>
      <c r="O74" s="156">
        <f>SUM(O75:O83)</f>
        <v>0</v>
      </c>
      <c r="P74" s="156"/>
      <c r="Q74" s="156">
        <f>SUM(Q75:Q83)</f>
        <v>0</v>
      </c>
      <c r="R74" s="157"/>
      <c r="S74" s="157"/>
      <c r="T74" s="157"/>
      <c r="U74" s="157"/>
      <c r="V74" s="157">
        <f>SUM(V75:V83)</f>
        <v>0</v>
      </c>
      <c r="W74" s="157"/>
      <c r="X74" s="157"/>
      <c r="Y74" s="157"/>
      <c r="AG74" t="s">
        <v>102</v>
      </c>
    </row>
    <row r="75" spans="1:60" outlineLevel="1" x14ac:dyDescent="0.2">
      <c r="A75" s="179">
        <v>38</v>
      </c>
      <c r="B75" s="180" t="s">
        <v>220</v>
      </c>
      <c r="C75" s="186" t="s">
        <v>221</v>
      </c>
      <c r="D75" s="181" t="s">
        <v>131</v>
      </c>
      <c r="E75" s="182">
        <v>1</v>
      </c>
      <c r="F75" s="183">
        <v>0</v>
      </c>
      <c r="G75" s="184">
        <f t="shared" ref="G75:G83" si="14">ROUND(E75*F75,2)</f>
        <v>0</v>
      </c>
      <c r="H75" s="155">
        <v>0</v>
      </c>
      <c r="I75" s="154">
        <f t="shared" ref="I75:I83" si="15">ROUND(E75*H75,2)</f>
        <v>0</v>
      </c>
      <c r="J75" s="155">
        <v>8200</v>
      </c>
      <c r="K75" s="154">
        <f t="shared" ref="K75:K83" si="16">ROUND(E75*J75,2)</f>
        <v>8200</v>
      </c>
      <c r="L75" s="154">
        <v>21</v>
      </c>
      <c r="M75" s="154">
        <f t="shared" ref="M75:M83" si="17">G75*(1+L75/100)</f>
        <v>0</v>
      </c>
      <c r="N75" s="153">
        <v>0</v>
      </c>
      <c r="O75" s="153">
        <f t="shared" ref="O75:O83" si="18">ROUND(E75*N75,2)</f>
        <v>0</v>
      </c>
      <c r="P75" s="153">
        <v>0</v>
      </c>
      <c r="Q75" s="153">
        <f t="shared" ref="Q75:Q83" si="19">ROUND(E75*P75,2)</f>
        <v>0</v>
      </c>
      <c r="R75" s="154"/>
      <c r="S75" s="154" t="s">
        <v>129</v>
      </c>
      <c r="T75" s="154" t="s">
        <v>107</v>
      </c>
      <c r="U75" s="154">
        <v>0</v>
      </c>
      <c r="V75" s="154">
        <f t="shared" ref="V75:V83" si="20">ROUND(E75*U75,2)</f>
        <v>0</v>
      </c>
      <c r="W75" s="154"/>
      <c r="X75" s="154" t="s">
        <v>120</v>
      </c>
      <c r="Y75" s="154" t="s">
        <v>109</v>
      </c>
      <c r="Z75" s="144"/>
      <c r="AA75" s="144"/>
      <c r="AB75" s="144"/>
      <c r="AC75" s="144"/>
      <c r="AD75" s="144"/>
      <c r="AE75" s="144"/>
      <c r="AF75" s="144"/>
      <c r="AG75" s="144" t="s">
        <v>121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79">
        <v>39</v>
      </c>
      <c r="B76" s="180" t="s">
        <v>222</v>
      </c>
      <c r="C76" s="186" t="s">
        <v>223</v>
      </c>
      <c r="D76" s="181" t="s">
        <v>131</v>
      </c>
      <c r="E76" s="182">
        <v>1</v>
      </c>
      <c r="F76" s="183">
        <v>0</v>
      </c>
      <c r="G76" s="184">
        <f t="shared" si="14"/>
        <v>0</v>
      </c>
      <c r="H76" s="155">
        <v>0</v>
      </c>
      <c r="I76" s="154">
        <f t="shared" si="15"/>
        <v>0</v>
      </c>
      <c r="J76" s="155">
        <v>1400</v>
      </c>
      <c r="K76" s="154">
        <f t="shared" si="16"/>
        <v>1400</v>
      </c>
      <c r="L76" s="154">
        <v>21</v>
      </c>
      <c r="M76" s="154">
        <f t="shared" si="17"/>
        <v>0</v>
      </c>
      <c r="N76" s="153">
        <v>0</v>
      </c>
      <c r="O76" s="153">
        <f t="shared" si="18"/>
        <v>0</v>
      </c>
      <c r="P76" s="153">
        <v>0</v>
      </c>
      <c r="Q76" s="153">
        <f t="shared" si="19"/>
        <v>0</v>
      </c>
      <c r="R76" s="154"/>
      <c r="S76" s="154" t="s">
        <v>129</v>
      </c>
      <c r="T76" s="154" t="s">
        <v>107</v>
      </c>
      <c r="U76" s="154">
        <v>0</v>
      </c>
      <c r="V76" s="154">
        <f t="shared" si="20"/>
        <v>0</v>
      </c>
      <c r="W76" s="154"/>
      <c r="X76" s="154" t="s">
        <v>120</v>
      </c>
      <c r="Y76" s="154" t="s">
        <v>109</v>
      </c>
      <c r="Z76" s="144"/>
      <c r="AA76" s="144"/>
      <c r="AB76" s="144"/>
      <c r="AC76" s="144"/>
      <c r="AD76" s="144"/>
      <c r="AE76" s="144"/>
      <c r="AF76" s="144"/>
      <c r="AG76" s="144" t="s">
        <v>121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79">
        <v>40</v>
      </c>
      <c r="B77" s="180" t="s">
        <v>224</v>
      </c>
      <c r="C77" s="186" t="s">
        <v>225</v>
      </c>
      <c r="D77" s="181" t="s">
        <v>128</v>
      </c>
      <c r="E77" s="182">
        <v>1</v>
      </c>
      <c r="F77" s="183">
        <v>0</v>
      </c>
      <c r="G77" s="184">
        <f t="shared" si="14"/>
        <v>0</v>
      </c>
      <c r="H77" s="155">
        <v>0</v>
      </c>
      <c r="I77" s="154">
        <f t="shared" si="15"/>
        <v>0</v>
      </c>
      <c r="J77" s="155">
        <v>11200</v>
      </c>
      <c r="K77" s="154">
        <f t="shared" si="16"/>
        <v>11200</v>
      </c>
      <c r="L77" s="154">
        <v>21</v>
      </c>
      <c r="M77" s="154">
        <f t="shared" si="17"/>
        <v>0</v>
      </c>
      <c r="N77" s="153">
        <v>0</v>
      </c>
      <c r="O77" s="153">
        <f t="shared" si="18"/>
        <v>0</v>
      </c>
      <c r="P77" s="153">
        <v>0</v>
      </c>
      <c r="Q77" s="153">
        <f t="shared" si="19"/>
        <v>0</v>
      </c>
      <c r="R77" s="154"/>
      <c r="S77" s="154" t="s">
        <v>129</v>
      </c>
      <c r="T77" s="154" t="s">
        <v>107</v>
      </c>
      <c r="U77" s="154">
        <v>0</v>
      </c>
      <c r="V77" s="154">
        <f t="shared" si="20"/>
        <v>0</v>
      </c>
      <c r="W77" s="154"/>
      <c r="X77" s="154" t="s">
        <v>120</v>
      </c>
      <c r="Y77" s="154" t="s">
        <v>109</v>
      </c>
      <c r="Z77" s="144"/>
      <c r="AA77" s="144"/>
      <c r="AB77" s="144"/>
      <c r="AC77" s="144"/>
      <c r="AD77" s="144"/>
      <c r="AE77" s="144"/>
      <c r="AF77" s="144"/>
      <c r="AG77" s="144" t="s">
        <v>121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179">
        <v>41</v>
      </c>
      <c r="B78" s="180" t="s">
        <v>226</v>
      </c>
      <c r="C78" s="186" t="s">
        <v>227</v>
      </c>
      <c r="D78" s="181" t="s">
        <v>128</v>
      </c>
      <c r="E78" s="182">
        <v>1</v>
      </c>
      <c r="F78" s="183">
        <v>0</v>
      </c>
      <c r="G78" s="184">
        <f t="shared" si="14"/>
        <v>0</v>
      </c>
      <c r="H78" s="155">
        <v>0</v>
      </c>
      <c r="I78" s="154">
        <f t="shared" si="15"/>
        <v>0</v>
      </c>
      <c r="J78" s="155">
        <v>2000</v>
      </c>
      <c r="K78" s="154">
        <f t="shared" si="16"/>
        <v>2000</v>
      </c>
      <c r="L78" s="154">
        <v>21</v>
      </c>
      <c r="M78" s="154">
        <f t="shared" si="17"/>
        <v>0</v>
      </c>
      <c r="N78" s="153">
        <v>0</v>
      </c>
      <c r="O78" s="153">
        <f t="shared" si="18"/>
        <v>0</v>
      </c>
      <c r="P78" s="153">
        <v>0</v>
      </c>
      <c r="Q78" s="153">
        <f t="shared" si="19"/>
        <v>0</v>
      </c>
      <c r="R78" s="154"/>
      <c r="S78" s="154" t="s">
        <v>129</v>
      </c>
      <c r="T78" s="154" t="s">
        <v>107</v>
      </c>
      <c r="U78" s="154">
        <v>0</v>
      </c>
      <c r="V78" s="154">
        <f t="shared" si="20"/>
        <v>0</v>
      </c>
      <c r="W78" s="154"/>
      <c r="X78" s="154" t="s">
        <v>120</v>
      </c>
      <c r="Y78" s="154" t="s">
        <v>109</v>
      </c>
      <c r="Z78" s="144"/>
      <c r="AA78" s="144"/>
      <c r="AB78" s="144"/>
      <c r="AC78" s="144"/>
      <c r="AD78" s="144"/>
      <c r="AE78" s="144"/>
      <c r="AF78" s="144"/>
      <c r="AG78" s="144" t="s">
        <v>121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">
      <c r="A79" s="179">
        <v>42</v>
      </c>
      <c r="B79" s="180" t="s">
        <v>228</v>
      </c>
      <c r="C79" s="186" t="s">
        <v>229</v>
      </c>
      <c r="D79" s="181" t="s">
        <v>128</v>
      </c>
      <c r="E79" s="182">
        <v>1</v>
      </c>
      <c r="F79" s="183">
        <v>0</v>
      </c>
      <c r="G79" s="184">
        <f t="shared" si="14"/>
        <v>0</v>
      </c>
      <c r="H79" s="155">
        <v>0</v>
      </c>
      <c r="I79" s="154">
        <f t="shared" si="15"/>
        <v>0</v>
      </c>
      <c r="J79" s="155">
        <v>11900</v>
      </c>
      <c r="K79" s="154">
        <f t="shared" si="16"/>
        <v>11900</v>
      </c>
      <c r="L79" s="154">
        <v>21</v>
      </c>
      <c r="M79" s="154">
        <f t="shared" si="17"/>
        <v>0</v>
      </c>
      <c r="N79" s="153">
        <v>0</v>
      </c>
      <c r="O79" s="153">
        <f t="shared" si="18"/>
        <v>0</v>
      </c>
      <c r="P79" s="153">
        <v>0</v>
      </c>
      <c r="Q79" s="153">
        <f t="shared" si="19"/>
        <v>0</v>
      </c>
      <c r="R79" s="154"/>
      <c r="S79" s="154" t="s">
        <v>129</v>
      </c>
      <c r="T79" s="154" t="s">
        <v>107</v>
      </c>
      <c r="U79" s="154">
        <v>0</v>
      </c>
      <c r="V79" s="154">
        <f t="shared" si="20"/>
        <v>0</v>
      </c>
      <c r="W79" s="154"/>
      <c r="X79" s="154" t="s">
        <v>120</v>
      </c>
      <c r="Y79" s="154" t="s">
        <v>109</v>
      </c>
      <c r="Z79" s="144"/>
      <c r="AA79" s="144"/>
      <c r="AB79" s="144"/>
      <c r="AC79" s="144"/>
      <c r="AD79" s="144"/>
      <c r="AE79" s="144"/>
      <c r="AF79" s="144"/>
      <c r="AG79" s="144" t="s">
        <v>121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179">
        <v>43</v>
      </c>
      <c r="B80" s="180" t="s">
        <v>230</v>
      </c>
      <c r="C80" s="186" t="s">
        <v>231</v>
      </c>
      <c r="D80" s="181" t="s">
        <v>128</v>
      </c>
      <c r="E80" s="182">
        <v>1</v>
      </c>
      <c r="F80" s="183">
        <v>0</v>
      </c>
      <c r="G80" s="184">
        <f t="shared" si="14"/>
        <v>0</v>
      </c>
      <c r="H80" s="155">
        <v>0</v>
      </c>
      <c r="I80" s="154">
        <f t="shared" si="15"/>
        <v>0</v>
      </c>
      <c r="J80" s="155">
        <v>2200</v>
      </c>
      <c r="K80" s="154">
        <f t="shared" si="16"/>
        <v>2200</v>
      </c>
      <c r="L80" s="154">
        <v>21</v>
      </c>
      <c r="M80" s="154">
        <f t="shared" si="17"/>
        <v>0</v>
      </c>
      <c r="N80" s="153">
        <v>0</v>
      </c>
      <c r="O80" s="153">
        <f t="shared" si="18"/>
        <v>0</v>
      </c>
      <c r="P80" s="153">
        <v>0</v>
      </c>
      <c r="Q80" s="153">
        <f t="shared" si="19"/>
        <v>0</v>
      </c>
      <c r="R80" s="154"/>
      <c r="S80" s="154" t="s">
        <v>129</v>
      </c>
      <c r="T80" s="154" t="s">
        <v>107</v>
      </c>
      <c r="U80" s="154">
        <v>0</v>
      </c>
      <c r="V80" s="154">
        <f t="shared" si="20"/>
        <v>0</v>
      </c>
      <c r="W80" s="154"/>
      <c r="X80" s="154" t="s">
        <v>120</v>
      </c>
      <c r="Y80" s="154" t="s">
        <v>109</v>
      </c>
      <c r="Z80" s="144"/>
      <c r="AA80" s="144"/>
      <c r="AB80" s="144"/>
      <c r="AC80" s="144"/>
      <c r="AD80" s="144"/>
      <c r="AE80" s="144"/>
      <c r="AF80" s="144"/>
      <c r="AG80" s="144" t="s">
        <v>121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179">
        <v>44</v>
      </c>
      <c r="B81" s="180" t="s">
        <v>232</v>
      </c>
      <c r="C81" s="186" t="s">
        <v>233</v>
      </c>
      <c r="D81" s="181" t="s">
        <v>128</v>
      </c>
      <c r="E81" s="182">
        <v>1</v>
      </c>
      <c r="F81" s="183">
        <v>0</v>
      </c>
      <c r="G81" s="184">
        <f t="shared" si="14"/>
        <v>0</v>
      </c>
      <c r="H81" s="155">
        <v>0</v>
      </c>
      <c r="I81" s="154">
        <f t="shared" si="15"/>
        <v>0</v>
      </c>
      <c r="J81" s="155">
        <v>16800</v>
      </c>
      <c r="K81" s="154">
        <f t="shared" si="16"/>
        <v>16800</v>
      </c>
      <c r="L81" s="154">
        <v>21</v>
      </c>
      <c r="M81" s="154">
        <f t="shared" si="17"/>
        <v>0</v>
      </c>
      <c r="N81" s="153">
        <v>0</v>
      </c>
      <c r="O81" s="153">
        <f t="shared" si="18"/>
        <v>0</v>
      </c>
      <c r="P81" s="153">
        <v>0</v>
      </c>
      <c r="Q81" s="153">
        <f t="shared" si="19"/>
        <v>0</v>
      </c>
      <c r="R81" s="154"/>
      <c r="S81" s="154" t="s">
        <v>129</v>
      </c>
      <c r="T81" s="154" t="s">
        <v>107</v>
      </c>
      <c r="U81" s="154">
        <v>0</v>
      </c>
      <c r="V81" s="154">
        <f t="shared" si="20"/>
        <v>0</v>
      </c>
      <c r="W81" s="154"/>
      <c r="X81" s="154" t="s">
        <v>120</v>
      </c>
      <c r="Y81" s="154" t="s">
        <v>109</v>
      </c>
      <c r="Z81" s="144"/>
      <c r="AA81" s="144"/>
      <c r="AB81" s="144"/>
      <c r="AC81" s="144"/>
      <c r="AD81" s="144"/>
      <c r="AE81" s="144"/>
      <c r="AF81" s="144"/>
      <c r="AG81" s="144" t="s">
        <v>121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179">
        <v>45</v>
      </c>
      <c r="B82" s="180" t="s">
        <v>234</v>
      </c>
      <c r="C82" s="186" t="s">
        <v>235</v>
      </c>
      <c r="D82" s="181" t="s">
        <v>128</v>
      </c>
      <c r="E82" s="182">
        <v>1</v>
      </c>
      <c r="F82" s="183">
        <v>0</v>
      </c>
      <c r="G82" s="184">
        <f t="shared" si="14"/>
        <v>0</v>
      </c>
      <c r="H82" s="155">
        <v>0</v>
      </c>
      <c r="I82" s="154">
        <f t="shared" si="15"/>
        <v>0</v>
      </c>
      <c r="J82" s="155">
        <v>3600</v>
      </c>
      <c r="K82" s="154">
        <f t="shared" si="16"/>
        <v>3600</v>
      </c>
      <c r="L82" s="154">
        <v>21</v>
      </c>
      <c r="M82" s="154">
        <f t="shared" si="17"/>
        <v>0</v>
      </c>
      <c r="N82" s="153">
        <v>0</v>
      </c>
      <c r="O82" s="153">
        <f t="shared" si="18"/>
        <v>0</v>
      </c>
      <c r="P82" s="153">
        <v>0</v>
      </c>
      <c r="Q82" s="153">
        <f t="shared" si="19"/>
        <v>0</v>
      </c>
      <c r="R82" s="154"/>
      <c r="S82" s="154" t="s">
        <v>129</v>
      </c>
      <c r="T82" s="154" t="s">
        <v>107</v>
      </c>
      <c r="U82" s="154">
        <v>0</v>
      </c>
      <c r="V82" s="154">
        <f t="shared" si="20"/>
        <v>0</v>
      </c>
      <c r="W82" s="154"/>
      <c r="X82" s="154" t="s">
        <v>120</v>
      </c>
      <c r="Y82" s="154" t="s">
        <v>109</v>
      </c>
      <c r="Z82" s="144"/>
      <c r="AA82" s="144"/>
      <c r="AB82" s="144"/>
      <c r="AC82" s="144"/>
      <c r="AD82" s="144"/>
      <c r="AE82" s="144"/>
      <c r="AF82" s="144"/>
      <c r="AG82" s="144" t="s">
        <v>121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179">
        <v>46</v>
      </c>
      <c r="B83" s="180" t="s">
        <v>236</v>
      </c>
      <c r="C83" s="186" t="s">
        <v>237</v>
      </c>
      <c r="D83" s="181" t="s">
        <v>131</v>
      </c>
      <c r="E83" s="182">
        <v>1</v>
      </c>
      <c r="F83" s="183">
        <v>0</v>
      </c>
      <c r="G83" s="184">
        <f t="shared" si="14"/>
        <v>0</v>
      </c>
      <c r="H83" s="155">
        <v>0</v>
      </c>
      <c r="I83" s="154">
        <f t="shared" si="15"/>
        <v>0</v>
      </c>
      <c r="J83" s="155">
        <v>4000</v>
      </c>
      <c r="K83" s="154">
        <f t="shared" si="16"/>
        <v>4000</v>
      </c>
      <c r="L83" s="154">
        <v>21</v>
      </c>
      <c r="M83" s="154">
        <f t="shared" si="17"/>
        <v>0</v>
      </c>
      <c r="N83" s="153">
        <v>0</v>
      </c>
      <c r="O83" s="153">
        <f t="shared" si="18"/>
        <v>0</v>
      </c>
      <c r="P83" s="153">
        <v>0</v>
      </c>
      <c r="Q83" s="153">
        <f t="shared" si="19"/>
        <v>0</v>
      </c>
      <c r="R83" s="154"/>
      <c r="S83" s="154" t="s">
        <v>129</v>
      </c>
      <c r="T83" s="154" t="s">
        <v>107</v>
      </c>
      <c r="U83" s="154">
        <v>0</v>
      </c>
      <c r="V83" s="154">
        <f t="shared" si="20"/>
        <v>0</v>
      </c>
      <c r="W83" s="154"/>
      <c r="X83" s="154" t="s">
        <v>120</v>
      </c>
      <c r="Y83" s="154" t="s">
        <v>109</v>
      </c>
      <c r="Z83" s="144"/>
      <c r="AA83" s="144"/>
      <c r="AB83" s="144"/>
      <c r="AC83" s="144"/>
      <c r="AD83" s="144"/>
      <c r="AE83" s="144"/>
      <c r="AF83" s="144"/>
      <c r="AG83" s="144" t="s">
        <v>121</v>
      </c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x14ac:dyDescent="0.2">
      <c r="A84" s="158" t="s">
        <v>101</v>
      </c>
      <c r="B84" s="159" t="s">
        <v>73</v>
      </c>
      <c r="C84" s="172" t="s">
        <v>30</v>
      </c>
      <c r="D84" s="160"/>
      <c r="E84" s="161"/>
      <c r="F84" s="162"/>
      <c r="G84" s="163">
        <f>SUMIF(AG85:AG85,"&lt;&gt;NOR",G85:G85)</f>
        <v>0</v>
      </c>
      <c r="H84" s="157"/>
      <c r="I84" s="157">
        <f>SUM(I85:I85)</f>
        <v>0</v>
      </c>
      <c r="J84" s="157"/>
      <c r="K84" s="157">
        <f>SUM(K85:K85)</f>
        <v>10000</v>
      </c>
      <c r="L84" s="157"/>
      <c r="M84" s="157">
        <f>SUM(M85:M85)</f>
        <v>0</v>
      </c>
      <c r="N84" s="156"/>
      <c r="O84" s="156">
        <f>SUM(O85:O85)</f>
        <v>0</v>
      </c>
      <c r="P84" s="156"/>
      <c r="Q84" s="156">
        <f>SUM(Q85:Q85)</f>
        <v>0</v>
      </c>
      <c r="R84" s="157"/>
      <c r="S84" s="157"/>
      <c r="T84" s="157"/>
      <c r="U84" s="157"/>
      <c r="V84" s="157">
        <f>SUM(V85:V85)</f>
        <v>0</v>
      </c>
      <c r="W84" s="157"/>
      <c r="X84" s="157"/>
      <c r="Y84" s="157"/>
      <c r="AG84" t="s">
        <v>102</v>
      </c>
    </row>
    <row r="85" spans="1:60" outlineLevel="1" x14ac:dyDescent="0.2">
      <c r="A85" s="165">
        <v>47</v>
      </c>
      <c r="B85" s="166" t="s">
        <v>238</v>
      </c>
      <c r="C85" s="173" t="s">
        <v>239</v>
      </c>
      <c r="D85" s="167" t="s">
        <v>131</v>
      </c>
      <c r="E85" s="168">
        <v>1</v>
      </c>
      <c r="F85" s="169">
        <v>0</v>
      </c>
      <c r="G85" s="170">
        <f>ROUND(E85*F85,2)</f>
        <v>0</v>
      </c>
      <c r="H85" s="155">
        <v>0</v>
      </c>
      <c r="I85" s="154">
        <f>ROUND(E85*H85,2)</f>
        <v>0</v>
      </c>
      <c r="J85" s="155">
        <v>10000</v>
      </c>
      <c r="K85" s="154">
        <f>ROUND(E85*J85,2)</f>
        <v>10000</v>
      </c>
      <c r="L85" s="154">
        <v>21</v>
      </c>
      <c r="M85" s="154">
        <f>G85*(1+L85/100)</f>
        <v>0</v>
      </c>
      <c r="N85" s="153">
        <v>0</v>
      </c>
      <c r="O85" s="153">
        <f>ROUND(E85*N85,2)</f>
        <v>0</v>
      </c>
      <c r="P85" s="153">
        <v>0</v>
      </c>
      <c r="Q85" s="153">
        <f>ROUND(E85*P85,2)</f>
        <v>0</v>
      </c>
      <c r="R85" s="154"/>
      <c r="S85" s="154" t="s">
        <v>129</v>
      </c>
      <c r="T85" s="154" t="s">
        <v>107</v>
      </c>
      <c r="U85" s="154">
        <v>0</v>
      </c>
      <c r="V85" s="154">
        <f>ROUND(E85*U85,2)</f>
        <v>0</v>
      </c>
      <c r="W85" s="154"/>
      <c r="X85" s="154" t="s">
        <v>108</v>
      </c>
      <c r="Y85" s="154" t="s">
        <v>109</v>
      </c>
      <c r="Z85" s="144"/>
      <c r="AA85" s="144"/>
      <c r="AB85" s="144"/>
      <c r="AC85" s="144"/>
      <c r="AD85" s="144"/>
      <c r="AE85" s="144"/>
      <c r="AF85" s="144"/>
      <c r="AG85" s="144" t="s">
        <v>110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x14ac:dyDescent="0.2">
      <c r="A86" s="3"/>
      <c r="B86" s="4"/>
      <c r="C86" s="174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E86">
        <v>15</v>
      </c>
      <c r="AF86">
        <v>21</v>
      </c>
      <c r="AG86" t="s">
        <v>87</v>
      </c>
    </row>
    <row r="87" spans="1:60" x14ac:dyDescent="0.2">
      <c r="A87" s="147"/>
      <c r="B87" s="148" t="s">
        <v>31</v>
      </c>
      <c r="C87" s="175"/>
      <c r="D87" s="149"/>
      <c r="E87" s="150"/>
      <c r="F87" s="150"/>
      <c r="G87" s="164">
        <f>G8+G19+G22+G28+G33+G35+G45+G52+G74+G84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E87">
        <f>SUMIF(L7:L85,AE86,G7:G85)</f>
        <v>0</v>
      </c>
      <c r="AF87">
        <f>SUMIF(L7:L85,AF86,G7:G85)</f>
        <v>0</v>
      </c>
      <c r="AG87" t="s">
        <v>115</v>
      </c>
    </row>
    <row r="88" spans="1:60" x14ac:dyDescent="0.2">
      <c r="A88" s="3"/>
      <c r="B88" s="4"/>
      <c r="C88" s="174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2">
      <c r="A89" s="3"/>
      <c r="B89" s="4"/>
      <c r="C89" s="174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66" t="s">
        <v>116</v>
      </c>
      <c r="B90" s="266"/>
      <c r="C90" s="267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245"/>
      <c r="B91" s="246"/>
      <c r="C91" s="247"/>
      <c r="D91" s="246"/>
      <c r="E91" s="246"/>
      <c r="F91" s="246"/>
      <c r="G91" s="248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G91" t="s">
        <v>117</v>
      </c>
    </row>
    <row r="92" spans="1:60" x14ac:dyDescent="0.2">
      <c r="A92" s="249"/>
      <c r="B92" s="250"/>
      <c r="C92" s="251"/>
      <c r="D92" s="250"/>
      <c r="E92" s="250"/>
      <c r="F92" s="250"/>
      <c r="G92" s="25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249"/>
      <c r="B93" s="250"/>
      <c r="C93" s="251"/>
      <c r="D93" s="250"/>
      <c r="E93" s="250"/>
      <c r="F93" s="250"/>
      <c r="G93" s="25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A94" s="249"/>
      <c r="B94" s="250"/>
      <c r="C94" s="251"/>
      <c r="D94" s="250"/>
      <c r="E94" s="250"/>
      <c r="F94" s="250"/>
      <c r="G94" s="252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253"/>
      <c r="B95" s="254"/>
      <c r="C95" s="255"/>
      <c r="D95" s="254"/>
      <c r="E95" s="254"/>
      <c r="F95" s="254"/>
      <c r="G95" s="256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3"/>
      <c r="B96" s="4"/>
      <c r="C96" s="174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3:33" x14ac:dyDescent="0.2">
      <c r="C97" s="176"/>
      <c r="D97" s="10"/>
      <c r="AG97" t="s">
        <v>118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8">
    <mergeCell ref="A91:G95"/>
    <mergeCell ref="C56:G56"/>
    <mergeCell ref="C57:G57"/>
    <mergeCell ref="C58:G58"/>
    <mergeCell ref="C59:G59"/>
    <mergeCell ref="A1:G1"/>
    <mergeCell ref="C2:G2"/>
    <mergeCell ref="C3:G3"/>
    <mergeCell ref="C4:G4"/>
    <mergeCell ref="A90:C90"/>
    <mergeCell ref="C67:G67"/>
    <mergeCell ref="C68:G68"/>
    <mergeCell ref="C60:G60"/>
    <mergeCell ref="C61:G61"/>
    <mergeCell ref="C63:G63"/>
    <mergeCell ref="C64:G64"/>
    <mergeCell ref="C65:G65"/>
    <mergeCell ref="C66:G66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SO 09 SO 09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09 SO 09 Pol'!Názvy_tisku</vt:lpstr>
      <vt:lpstr>oadresa</vt:lpstr>
      <vt:lpstr>Stavba!Objednatel</vt:lpstr>
      <vt:lpstr>Stavba!Objekt</vt:lpstr>
      <vt:lpstr>'00 00 Naklady'!Oblast_tisku</vt:lpstr>
      <vt:lpstr>'SO 09 SO 09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Škrabal Oldřich</cp:lastModifiedBy>
  <cp:lastPrinted>2019-03-19T12:27:02Z</cp:lastPrinted>
  <dcterms:created xsi:type="dcterms:W3CDTF">2009-04-08T07:15:50Z</dcterms:created>
  <dcterms:modified xsi:type="dcterms:W3CDTF">2025-04-09T09:31:50Z</dcterms:modified>
</cp:coreProperties>
</file>